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<sst xmlns="http://schemas.openxmlformats.org/spreadsheetml/2006/main" count="5460" uniqueCount="1580">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</sst>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4" fillId="25" borderId="175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39" fillId="0" borderId="180" applyNumberFormat="0" applyFill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35" fillId="0" borderId="181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40" fillId="41" borderId="182" applyNumberFormat="0" applyAlignment="0" applyProtection="0">
      <alignment vertical="center"/>
    </xf>
    <xf numFmtId="0" fontId="41" fillId="41" borderId="175" applyNumberFormat="0" applyAlignment="0" applyProtection="0">
      <alignment vertical="center"/>
    </xf>
    <xf numFmtId="0" fontId="25" fillId="26" borderId="176" applyNumberFormat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8" fillId="0" borderId="177" applyNumberFormat="0" applyFill="0" applyAlignment="0" applyProtection="0">
      <alignment vertical="center"/>
    </xf>
    <xf numFmtId="0" fontId="34" fillId="0" borderId="179" applyNumberFormat="0" applyFill="0" applyAlignment="0" applyProtection="0">
      <alignment vertical="center"/>
    </xf>
    <xf numFmtId="0" fontId="33" fillId="3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6" fillId="48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AB9" activePane="bottomRight" state="frozen"/>
      <selection/>
      <selection pane="topRight"/>
      <selection pane="bottomLeft"/>
      <selection pane="bottomRight" activeCell="BQ27" sqref="BQ2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2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1</v>
      </c>
      <c r="AN4" s="672"/>
      <c r="AO4" s="931"/>
      <c r="AP4" s="973"/>
      <c r="AQ4" s="974"/>
      <c r="AR4" s="974"/>
      <c r="AS4" s="974">
        <v>2</v>
      </c>
      <c r="AT4" s="974">
        <v>1</v>
      </c>
      <c r="AU4" s="934"/>
      <c r="AV4" s="973"/>
      <c r="AW4" s="974"/>
      <c r="AX4" s="974"/>
      <c r="AY4" s="974">
        <v>2</v>
      </c>
      <c r="AZ4" s="974">
        <v>1</v>
      </c>
      <c r="BA4" s="934"/>
      <c r="BB4" s="973"/>
      <c r="BC4" s="974"/>
      <c r="BD4" s="974"/>
      <c r="BE4" s="974">
        <v>0.32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2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2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43.75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1750</v>
      </c>
      <c r="CG7">
        <v>1750</v>
      </c>
      <c r="CH7">
        <v>1750</v>
      </c>
      <c r="CI7">
        <v>1750</v>
      </c>
      <c r="CJ7">
        <v>1750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5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5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1750</v>
      </c>
      <c r="CG8">
        <v>1750</v>
      </c>
      <c r="CH8">
        <v>1750</v>
      </c>
      <c r="CI8">
        <v>1750</v>
      </c>
      <c r="CJ8">
        <v>1750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1750</v>
      </c>
      <c r="CG9">
        <v>1750</v>
      </c>
      <c r="CH9">
        <v>1750</v>
      </c>
      <c r="CI9">
        <v>1750</v>
      </c>
      <c r="CJ9">
        <v>1750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4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4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1750</v>
      </c>
      <c r="CG10">
        <v>1750</v>
      </c>
      <c r="CH10">
        <v>1750</v>
      </c>
      <c r="CI10">
        <v>1750</v>
      </c>
      <c r="CJ10">
        <v>1750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5</v>
      </c>
      <c r="M11" s="672">
        <v>2</v>
      </c>
      <c r="N11" s="672">
        <v>3</v>
      </c>
      <c r="O11" s="672">
        <v>6</v>
      </c>
      <c r="P11" s="672">
        <v>2</v>
      </c>
      <c r="Q11" s="945">
        <v>5</v>
      </c>
      <c r="R11" s="932"/>
      <c r="S11" s="933">
        <v>10</v>
      </c>
      <c r="T11" s="933">
        <v>20</v>
      </c>
      <c r="U11" s="933">
        <v>10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>
        <v>1</v>
      </c>
      <c r="AE11" s="672"/>
      <c r="AF11" s="672"/>
      <c r="AG11" s="672"/>
      <c r="AH11" s="672"/>
      <c r="AI11" s="945">
        <v>1</v>
      </c>
      <c r="AJ11" s="671">
        <v>4</v>
      </c>
      <c r="AK11" s="672">
        <v>2</v>
      </c>
      <c r="AL11" s="672">
        <v>2</v>
      </c>
      <c r="AM11" s="672">
        <v>1</v>
      </c>
      <c r="AN11" s="672"/>
      <c r="AO11" s="945">
        <v>2</v>
      </c>
      <c r="AP11" s="973">
        <v>4</v>
      </c>
      <c r="AQ11" s="974">
        <v>2</v>
      </c>
      <c r="AR11" s="974">
        <v>3</v>
      </c>
      <c r="AS11" s="974">
        <v>1</v>
      </c>
      <c r="AT11" s="974">
        <v>2</v>
      </c>
      <c r="AU11" s="977">
        <v>2</v>
      </c>
      <c r="AV11" s="973">
        <v>5</v>
      </c>
      <c r="AW11" s="974">
        <v>2</v>
      </c>
      <c r="AX11" s="974">
        <v>3</v>
      </c>
      <c r="AY11" s="974">
        <v>1</v>
      </c>
      <c r="AZ11" s="974">
        <v>3</v>
      </c>
      <c r="BA11" s="977">
        <v>2</v>
      </c>
      <c r="BB11" s="973">
        <v>0.65</v>
      </c>
      <c r="BC11" s="974">
        <v>0.24</v>
      </c>
      <c r="BD11" s="974">
        <v>0.29</v>
      </c>
      <c r="BE11" s="974">
        <v>0.12</v>
      </c>
      <c r="BF11" s="974">
        <v>0.12</v>
      </c>
      <c r="BG11" s="977">
        <v>0.39</v>
      </c>
      <c r="BH11" s="991">
        <f t="shared" si="0"/>
        <v>5</v>
      </c>
      <c r="BI11" s="767">
        <f t="shared" si="1"/>
        <v>2</v>
      </c>
      <c r="BJ11" s="767">
        <f t="shared" si="2"/>
        <v>3</v>
      </c>
      <c r="BK11" s="767">
        <f t="shared" si="3"/>
        <v>6</v>
      </c>
      <c r="BL11" s="767">
        <f t="shared" si="4"/>
        <v>2</v>
      </c>
      <c r="BM11" s="996">
        <f>IF($A$1="补货",Q11+W11+AC11,Q11)</f>
        <v>5</v>
      </c>
      <c r="BN11" s="957"/>
      <c r="BO11" s="958"/>
      <c r="BP11" s="958"/>
      <c r="BQ11" s="958"/>
      <c r="BR11" s="958"/>
      <c r="BS11" s="946"/>
      <c r="BT11" s="766">
        <f t="shared" si="7"/>
        <v>5</v>
      </c>
      <c r="BU11" s="782">
        <f t="shared" si="5"/>
        <v>2</v>
      </c>
      <c r="BV11" s="782">
        <f t="shared" si="5"/>
        <v>3</v>
      </c>
      <c r="BW11" s="782">
        <f t="shared" si="5"/>
        <v>6</v>
      </c>
      <c r="BX11" s="782">
        <f t="shared" si="5"/>
        <v>2</v>
      </c>
      <c r="BY11" s="1007">
        <f t="shared" si="5"/>
        <v>5</v>
      </c>
      <c r="BZ11" s="1000">
        <f t="shared" si="8"/>
        <v>53.8461538461538</v>
      </c>
      <c r="CA11" s="1001">
        <f t="shared" si="6"/>
        <v>58.3333333333333</v>
      </c>
      <c r="CB11" s="1001">
        <f t="shared" si="6"/>
        <v>72.4137931034483</v>
      </c>
      <c r="CC11" s="1001">
        <f t="shared" si="6"/>
        <v>350</v>
      </c>
      <c r="CD11" s="1001">
        <f t="shared" si="6"/>
        <v>116.666666666667</v>
      </c>
      <c r="CE11" s="1020">
        <f t="shared" si="6"/>
        <v>89.7435897435897</v>
      </c>
      <c r="CF11">
        <v>1850</v>
      </c>
      <c r="CG11">
        <v>1850</v>
      </c>
      <c r="CH11">
        <v>1850</v>
      </c>
      <c r="CI11">
        <v>1850</v>
      </c>
      <c r="CJ11">
        <v>1850</v>
      </c>
      <c r="CK11">
        <v>1850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6</v>
      </c>
      <c r="M12" s="915">
        <v>2</v>
      </c>
      <c r="N12" s="915"/>
      <c r="O12" s="915"/>
      <c r="P12" s="915">
        <v>4</v>
      </c>
      <c r="Q12" s="947">
        <v>4</v>
      </c>
      <c r="R12" s="948">
        <v>13</v>
      </c>
      <c r="S12" s="949">
        <v>13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>
        <v>3</v>
      </c>
      <c r="AE12" s="915">
        <v>2</v>
      </c>
      <c r="AF12" s="915">
        <v>4</v>
      </c>
      <c r="AG12" s="915">
        <v>1</v>
      </c>
      <c r="AH12" s="915"/>
      <c r="AI12" s="947"/>
      <c r="AJ12" s="548">
        <v>3</v>
      </c>
      <c r="AK12" s="915">
        <v>4</v>
      </c>
      <c r="AL12" s="915">
        <v>6</v>
      </c>
      <c r="AM12" s="915">
        <v>2</v>
      </c>
      <c r="AN12" s="915"/>
      <c r="AO12" s="947"/>
      <c r="AP12" s="978">
        <v>3</v>
      </c>
      <c r="AQ12" s="979">
        <v>5</v>
      </c>
      <c r="AR12" s="979">
        <v>6</v>
      </c>
      <c r="AS12" s="979">
        <v>3</v>
      </c>
      <c r="AT12" s="979">
        <v>2</v>
      </c>
      <c r="AU12" s="980"/>
      <c r="AV12" s="978">
        <v>3</v>
      </c>
      <c r="AW12" s="979">
        <v>5</v>
      </c>
      <c r="AX12" s="979">
        <v>6</v>
      </c>
      <c r="AY12" s="979">
        <v>3</v>
      </c>
      <c r="AZ12" s="979">
        <v>4</v>
      </c>
      <c r="BA12" s="980"/>
      <c r="BB12" s="978">
        <v>0.81</v>
      </c>
      <c r="BC12" s="979">
        <v>1.53</v>
      </c>
      <c r="BD12" s="979">
        <v>2.37</v>
      </c>
      <c r="BE12" s="979">
        <v>0.44</v>
      </c>
      <c r="BF12" s="979">
        <v>0.13</v>
      </c>
      <c r="BG12" s="980"/>
      <c r="BH12" s="770">
        <f t="shared" si="0"/>
        <v>6</v>
      </c>
      <c r="BI12" s="771">
        <f t="shared" si="1"/>
        <v>2</v>
      </c>
      <c r="BJ12" s="771">
        <f t="shared" si="2"/>
        <v>0</v>
      </c>
      <c r="BK12" s="771">
        <f t="shared" si="3"/>
        <v>0</v>
      </c>
      <c r="BL12" s="771">
        <f t="shared" si="4"/>
        <v>4</v>
      </c>
      <c r="BM12" s="997">
        <f>IF($A$1="补货",Q12+W12+AC12,Q12)</f>
        <v>4</v>
      </c>
      <c r="BN12" s="963"/>
      <c r="BO12" s="964">
        <v>4</v>
      </c>
      <c r="BP12" s="964">
        <v>8</v>
      </c>
      <c r="BQ12" s="964">
        <v>3</v>
      </c>
      <c r="BR12" s="964"/>
      <c r="BS12" s="950"/>
      <c r="BT12" s="785">
        <f t="shared" si="7"/>
        <v>6</v>
      </c>
      <c r="BU12" s="786">
        <f t="shared" si="5"/>
        <v>6</v>
      </c>
      <c r="BV12" s="786">
        <f t="shared" si="5"/>
        <v>8</v>
      </c>
      <c r="BW12" s="786">
        <f t="shared" si="5"/>
        <v>3</v>
      </c>
      <c r="BX12" s="786">
        <f t="shared" si="5"/>
        <v>4</v>
      </c>
      <c r="BY12" s="1008">
        <f t="shared" si="5"/>
        <v>4</v>
      </c>
      <c r="BZ12" s="1009">
        <f t="shared" si="8"/>
        <v>51.8518518518518</v>
      </c>
      <c r="CA12" s="1010">
        <f t="shared" si="6"/>
        <v>27.4509803921569</v>
      </c>
      <c r="CB12" s="1010">
        <f t="shared" si="6"/>
        <v>23.6286919831224</v>
      </c>
      <c r="CC12" s="1010">
        <f t="shared" si="6"/>
        <v>47.7272727272727</v>
      </c>
      <c r="CD12" s="1010">
        <f t="shared" si="6"/>
        <v>215.384615384615</v>
      </c>
      <c r="CE12" s="1021" t="str">
        <f t="shared" si="6"/>
        <v>-</v>
      </c>
      <c r="CF12">
        <v>1700</v>
      </c>
      <c r="CG12">
        <v>1850</v>
      </c>
      <c r="CH12">
        <v>1850</v>
      </c>
      <c r="CI12">
        <v>1850</v>
      </c>
      <c r="CJ12">
        <v>1850</v>
      </c>
      <c r="CK12">
        <v>1850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7</v>
      </c>
      <c r="M13" s="672">
        <v>6</v>
      </c>
      <c r="N13" s="672">
        <v>6</v>
      </c>
      <c r="O13" s="672">
        <v>6</v>
      </c>
      <c r="P13" s="672">
        <v>3</v>
      </c>
      <c r="Q13" s="931"/>
      <c r="R13" s="932">
        <v>58</v>
      </c>
      <c r="S13" s="933">
        <v>29</v>
      </c>
      <c r="T13" s="933">
        <v>17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>
        <v>3</v>
      </c>
      <c r="AF13" s="672"/>
      <c r="AG13" s="672"/>
      <c r="AH13" s="672"/>
      <c r="AI13" s="931"/>
      <c r="AJ13" s="671">
        <v>7</v>
      </c>
      <c r="AK13" s="672">
        <v>7</v>
      </c>
      <c r="AL13" s="672">
        <v>2</v>
      </c>
      <c r="AM13" s="970">
        <v>2</v>
      </c>
      <c r="AN13" s="970">
        <v>1</v>
      </c>
      <c r="AO13" s="931"/>
      <c r="AP13" s="973">
        <v>9</v>
      </c>
      <c r="AQ13" s="974">
        <v>9</v>
      </c>
      <c r="AR13" s="974">
        <v>3</v>
      </c>
      <c r="AS13" s="981">
        <v>2</v>
      </c>
      <c r="AT13" s="981">
        <v>1</v>
      </c>
      <c r="AU13" s="934"/>
      <c r="AV13" s="973">
        <v>10</v>
      </c>
      <c r="AW13" s="974">
        <v>11</v>
      </c>
      <c r="AX13" s="974">
        <v>4</v>
      </c>
      <c r="AY13" s="981">
        <v>2</v>
      </c>
      <c r="AZ13" s="981">
        <v>3</v>
      </c>
      <c r="BA13" s="934"/>
      <c r="BB13" s="973">
        <v>1.11</v>
      </c>
      <c r="BC13" s="974">
        <v>1.78</v>
      </c>
      <c r="BD13" s="974">
        <v>0.31</v>
      </c>
      <c r="BE13" s="974">
        <v>0.24</v>
      </c>
      <c r="BF13" s="974">
        <v>0.15</v>
      </c>
      <c r="BG13" s="934"/>
      <c r="BH13" s="991">
        <f t="shared" si="0"/>
        <v>7</v>
      </c>
      <c r="BI13" s="767">
        <f t="shared" si="1"/>
        <v>6</v>
      </c>
      <c r="BJ13" s="767">
        <f t="shared" si="2"/>
        <v>6</v>
      </c>
      <c r="BK13" s="767">
        <f t="shared" si="3"/>
        <v>6</v>
      </c>
      <c r="BL13" s="767">
        <f t="shared" si="4"/>
        <v>3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</v>
      </c>
      <c r="BU13" s="782">
        <f t="shared" si="5"/>
        <v>6</v>
      </c>
      <c r="BV13" s="782">
        <f t="shared" si="5"/>
        <v>6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44.1441441441441</v>
      </c>
      <c r="CA13" s="1001">
        <f t="shared" si="6"/>
        <v>23.5955056179775</v>
      </c>
      <c r="CB13" s="1001">
        <f t="shared" si="6"/>
        <v>135.483870967742</v>
      </c>
      <c r="CC13" s="1001">
        <f t="shared" ref="CC13:CC15" si="11">IF(BE13&lt;&gt;0,BW13/BE13*7,"-")</f>
        <v>175</v>
      </c>
      <c r="CD13" s="1001">
        <f t="shared" ref="CD13:CD15" si="12">IF(BF13&lt;&gt;0,BX13/BF13*7,"-")</f>
        <v>140</v>
      </c>
      <c r="CE13" s="1017" t="str">
        <f t="shared" si="6"/>
        <v>-</v>
      </c>
      <c r="CF13">
        <v>1650</v>
      </c>
      <c r="CG13">
        <v>1650</v>
      </c>
      <c r="CH13">
        <v>1650</v>
      </c>
      <c r="CI13">
        <v>1650</v>
      </c>
      <c r="CJ13">
        <v>1650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9</v>
      </c>
      <c r="M14" s="912">
        <v>6</v>
      </c>
      <c r="N14" s="912">
        <v>6</v>
      </c>
      <c r="O14" s="912">
        <v>3</v>
      </c>
      <c r="P14" s="912">
        <v>3</v>
      </c>
      <c r="Q14" s="935"/>
      <c r="R14" s="944">
        <v>53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5</v>
      </c>
      <c r="AE14" s="912">
        <v>1</v>
      </c>
      <c r="AF14" s="912">
        <v>1</v>
      </c>
      <c r="AG14" s="912"/>
      <c r="AH14" s="912"/>
      <c r="AI14" s="935"/>
      <c r="AJ14" s="537">
        <v>11</v>
      </c>
      <c r="AK14" s="912">
        <v>8</v>
      </c>
      <c r="AL14" s="912">
        <v>1</v>
      </c>
      <c r="AM14" s="971"/>
      <c r="AN14" s="971">
        <v>1</v>
      </c>
      <c r="AO14" s="935"/>
      <c r="AP14" s="539">
        <v>14</v>
      </c>
      <c r="AQ14" s="741">
        <v>10</v>
      </c>
      <c r="AR14" s="741">
        <v>1</v>
      </c>
      <c r="AS14" s="982"/>
      <c r="AT14" s="982">
        <v>1</v>
      </c>
      <c r="AU14" s="939"/>
      <c r="AV14" s="539">
        <v>16</v>
      </c>
      <c r="AW14" s="741">
        <v>11</v>
      </c>
      <c r="AX14" s="741">
        <v>3</v>
      </c>
      <c r="AY14" s="982"/>
      <c r="AZ14" s="982">
        <v>1</v>
      </c>
      <c r="BA14" s="939"/>
      <c r="BB14" s="539">
        <v>2.61</v>
      </c>
      <c r="BC14" s="741">
        <v>1.23</v>
      </c>
      <c r="BD14" s="741">
        <v>0.3</v>
      </c>
      <c r="BE14" s="741"/>
      <c r="BF14" s="741">
        <v>0.12</v>
      </c>
      <c r="BG14" s="939"/>
      <c r="BH14" s="557">
        <f t="shared" si="0"/>
        <v>9</v>
      </c>
      <c r="BI14" s="988">
        <f t="shared" si="1"/>
        <v>6</v>
      </c>
      <c r="BJ14" s="988">
        <f t="shared" si="2"/>
        <v>6</v>
      </c>
      <c r="BK14" s="988">
        <f t="shared" si="3"/>
        <v>3</v>
      </c>
      <c r="BL14" s="988">
        <f t="shared" si="4"/>
        <v>3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9</v>
      </c>
      <c r="BU14" s="1002">
        <f t="shared" si="5"/>
        <v>6</v>
      </c>
      <c r="BV14" s="1002">
        <f t="shared" si="5"/>
        <v>6</v>
      </c>
      <c r="BW14" s="1002">
        <f t="shared" si="9"/>
        <v>3</v>
      </c>
      <c r="BX14" s="1002">
        <f t="shared" si="10"/>
        <v>3</v>
      </c>
      <c r="BY14" s="939"/>
      <c r="BZ14" s="800">
        <f t="shared" si="8"/>
        <v>24.1379310344828</v>
      </c>
      <c r="CA14" s="801">
        <f t="shared" si="6"/>
        <v>34.1463414634146</v>
      </c>
      <c r="CB14" s="801">
        <f t="shared" si="6"/>
        <v>140</v>
      </c>
      <c r="CC14" s="801" t="str">
        <f t="shared" si="11"/>
        <v>-</v>
      </c>
      <c r="CD14" s="801">
        <f t="shared" si="12"/>
        <v>175</v>
      </c>
      <c r="CE14" s="1018" t="str">
        <f t="shared" si="6"/>
        <v>-</v>
      </c>
      <c r="CF14">
        <v>1650</v>
      </c>
      <c r="CG14">
        <v>1650</v>
      </c>
      <c r="CH14">
        <v>1650</v>
      </c>
      <c r="CI14">
        <v>1650</v>
      </c>
      <c r="CJ14">
        <v>1650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9</v>
      </c>
      <c r="M15" s="915">
        <v>18</v>
      </c>
      <c r="N15" s="915">
        <v>17</v>
      </c>
      <c r="O15" s="915">
        <v>6</v>
      </c>
      <c r="P15" s="915">
        <v>3</v>
      </c>
      <c r="Q15" s="940"/>
      <c r="R15" s="941">
        <v>54</v>
      </c>
      <c r="S15" s="942">
        <v>28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>
        <v>14</v>
      </c>
      <c r="AF15" s="915">
        <v>5</v>
      </c>
      <c r="AG15" s="915"/>
      <c r="AH15" s="915"/>
      <c r="AI15" s="940"/>
      <c r="AJ15" s="548">
        <v>14</v>
      </c>
      <c r="AK15" s="915">
        <v>28</v>
      </c>
      <c r="AL15" s="915">
        <v>7</v>
      </c>
      <c r="AM15" s="972">
        <v>1</v>
      </c>
      <c r="AN15" s="972"/>
      <c r="AO15" s="940"/>
      <c r="AP15" s="550">
        <v>17</v>
      </c>
      <c r="AQ15" s="746">
        <v>31</v>
      </c>
      <c r="AR15" s="746">
        <v>9</v>
      </c>
      <c r="AS15" s="983">
        <v>3</v>
      </c>
      <c r="AT15" s="983"/>
      <c r="AU15" s="943"/>
      <c r="AV15" s="550">
        <v>24</v>
      </c>
      <c r="AW15" s="746">
        <v>35</v>
      </c>
      <c r="AX15" s="746">
        <v>9</v>
      </c>
      <c r="AY15" s="983">
        <v>3</v>
      </c>
      <c r="AZ15" s="983"/>
      <c r="BA15" s="943"/>
      <c r="BB15" s="550">
        <v>2.25</v>
      </c>
      <c r="BC15" s="746">
        <v>6.74</v>
      </c>
      <c r="BD15" s="746">
        <v>1.69</v>
      </c>
      <c r="BE15" s="746">
        <v>0.22</v>
      </c>
      <c r="BF15" s="746"/>
      <c r="BG15" s="943"/>
      <c r="BH15" s="569">
        <f t="shared" si="0"/>
        <v>9</v>
      </c>
      <c r="BI15" s="990">
        <f t="shared" si="1"/>
        <v>18</v>
      </c>
      <c r="BJ15" s="990">
        <f t="shared" si="2"/>
        <v>17</v>
      </c>
      <c r="BK15" s="990">
        <f t="shared" si="3"/>
        <v>6</v>
      </c>
      <c r="BL15" s="990">
        <f t="shared" si="4"/>
        <v>3</v>
      </c>
      <c r="BM15" s="943"/>
      <c r="BN15" s="549"/>
      <c r="BO15" s="520">
        <v>10</v>
      </c>
      <c r="BP15" s="520"/>
      <c r="BQ15" s="520"/>
      <c r="BR15" s="520"/>
      <c r="BS15" s="943"/>
      <c r="BT15" s="570">
        <f t="shared" si="7"/>
        <v>9</v>
      </c>
      <c r="BU15" s="1006">
        <f t="shared" si="5"/>
        <v>28</v>
      </c>
      <c r="BV15" s="1006">
        <f t="shared" si="5"/>
        <v>17</v>
      </c>
      <c r="BW15" s="1006">
        <f t="shared" si="9"/>
        <v>6</v>
      </c>
      <c r="BX15" s="1006">
        <f t="shared" si="10"/>
        <v>3</v>
      </c>
      <c r="BY15" s="943"/>
      <c r="BZ15" s="804">
        <f t="shared" si="8"/>
        <v>28</v>
      </c>
      <c r="CA15" s="805">
        <f t="shared" si="6"/>
        <v>29.080118694362</v>
      </c>
      <c r="CB15" s="805">
        <f t="shared" si="6"/>
        <v>70.414201183432</v>
      </c>
      <c r="CC15" s="805">
        <f t="shared" si="11"/>
        <v>190.909090909091</v>
      </c>
      <c r="CD15" s="805" t="str">
        <f t="shared" si="12"/>
        <v>-</v>
      </c>
      <c r="CE15" s="1019" t="str">
        <f t="shared" si="6"/>
        <v>-</v>
      </c>
      <c r="CF15">
        <v>1650</v>
      </c>
      <c r="CG15">
        <v>1650</v>
      </c>
      <c r="CH15">
        <v>1650</v>
      </c>
      <c r="CI15">
        <v>1650</v>
      </c>
      <c r="CJ15">
        <v>1650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>
        <v>1</v>
      </c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0.27</v>
      </c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4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4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>
        <f t="shared" si="6"/>
        <v>103.703703703704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1650</v>
      </c>
      <c r="CG16">
        <v>1650</v>
      </c>
      <c r="CH16">
        <v>1650</v>
      </c>
      <c r="CI16">
        <v>1850</v>
      </c>
      <c r="CJ16">
        <v>1850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3</v>
      </c>
      <c r="M17" s="912">
        <v>6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>
        <v>4</v>
      </c>
      <c r="AK17" s="912">
        <v>2</v>
      </c>
      <c r="AL17" s="912"/>
      <c r="AM17" s="912"/>
      <c r="AN17" s="912"/>
      <c r="AO17" s="935"/>
      <c r="AP17" s="539">
        <v>5</v>
      </c>
      <c r="AQ17" s="741">
        <v>2</v>
      </c>
      <c r="AR17" s="741"/>
      <c r="AS17" s="741"/>
      <c r="AT17" s="741"/>
      <c r="AU17" s="939"/>
      <c r="AV17" s="539">
        <v>5</v>
      </c>
      <c r="AW17" s="741">
        <v>3</v>
      </c>
      <c r="AX17" s="741">
        <v>1</v>
      </c>
      <c r="AY17" s="741"/>
      <c r="AZ17" s="741"/>
      <c r="BA17" s="939"/>
      <c r="BB17" s="539">
        <v>0.53</v>
      </c>
      <c r="BC17" s="741">
        <v>0.26</v>
      </c>
      <c r="BD17" s="741">
        <v>0.02</v>
      </c>
      <c r="BE17" s="741"/>
      <c r="BF17" s="741"/>
      <c r="BG17" s="939"/>
      <c r="BH17" s="557">
        <f t="shared" si="0"/>
        <v>3</v>
      </c>
      <c r="BI17" s="988">
        <f t="shared" si="1"/>
        <v>6</v>
      </c>
      <c r="BJ17" s="988">
        <f t="shared" si="2"/>
        <v>3</v>
      </c>
      <c r="BK17" s="988">
        <f t="shared" si="3"/>
        <v>6</v>
      </c>
      <c r="BL17" s="988">
        <f t="shared" si="4"/>
        <v>10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</v>
      </c>
      <c r="BU17" s="1002">
        <f t="shared" si="5"/>
        <v>6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39.622641509434</v>
      </c>
      <c r="CA17" s="801">
        <f t="shared" si="6"/>
        <v>161.538461538462</v>
      </c>
      <c r="CB17" s="801">
        <f t="shared" si="6"/>
        <v>1050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1650</v>
      </c>
      <c r="CG17">
        <v>1650</v>
      </c>
      <c r="CH17">
        <v>1650</v>
      </c>
      <c r="CI17">
        <v>1850</v>
      </c>
      <c r="CJ17">
        <v>1850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3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>
        <v>1</v>
      </c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0.27</v>
      </c>
      <c r="BC18" s="756"/>
      <c r="BD18" s="756"/>
      <c r="BE18" s="756"/>
      <c r="BF18" s="756"/>
      <c r="BG18" s="954"/>
      <c r="BH18" s="560">
        <f t="shared" si="0"/>
        <v>3</v>
      </c>
      <c r="BI18" s="992">
        <f t="shared" si="1"/>
        <v>12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3</v>
      </c>
      <c r="BU18" s="1011">
        <f t="shared" si="5"/>
        <v>12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>
        <f t="shared" si="8"/>
        <v>77.7777777777778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1650</v>
      </c>
      <c r="CG18">
        <v>1650</v>
      </c>
      <c r="CH18">
        <v>1650</v>
      </c>
      <c r="CI18">
        <v>1850</v>
      </c>
      <c r="CJ18">
        <v>1850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3500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2250</v>
      </c>
      <c r="CG19">
        <v>2250</v>
      </c>
      <c r="CH19">
        <v>2250</v>
      </c>
      <c r="CI19">
        <v>2250</v>
      </c>
      <c r="CJ19">
        <v>2250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>
        <v>1</v>
      </c>
      <c r="AH20" s="912"/>
      <c r="AI20" s="935"/>
      <c r="AJ20" s="537"/>
      <c r="AK20" s="912">
        <v>1</v>
      </c>
      <c r="AL20" s="912"/>
      <c r="AM20" s="912">
        <v>1</v>
      </c>
      <c r="AN20" s="912"/>
      <c r="AO20" s="935"/>
      <c r="AP20" s="975"/>
      <c r="AQ20" s="984">
        <v>1</v>
      </c>
      <c r="AR20" s="984"/>
      <c r="AS20" s="984">
        <v>1</v>
      </c>
      <c r="AT20" s="984"/>
      <c r="AU20" s="939"/>
      <c r="AV20" s="975"/>
      <c r="AW20" s="984">
        <v>1</v>
      </c>
      <c r="AX20" s="984"/>
      <c r="AY20" s="984">
        <v>3</v>
      </c>
      <c r="AZ20" s="984"/>
      <c r="BA20" s="939"/>
      <c r="BB20" s="975"/>
      <c r="BC20" s="984">
        <v>0.12</v>
      </c>
      <c r="BD20" s="984"/>
      <c r="BE20" s="984">
        <v>0.3</v>
      </c>
      <c r="BF20" s="984"/>
      <c r="BG20" s="939"/>
      <c r="BH20" s="768">
        <f t="shared" si="0"/>
        <v>4</v>
      </c>
      <c r="BI20" s="769">
        <f t="shared" si="1"/>
        <v>5</v>
      </c>
      <c r="BJ20" s="769">
        <f t="shared" si="2"/>
        <v>3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5</v>
      </c>
      <c r="BV20" s="784">
        <f t="shared" si="7"/>
        <v>3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291.666666666667</v>
      </c>
      <c r="CB20" s="1012" t="str">
        <f t="shared" si="8"/>
        <v>-</v>
      </c>
      <c r="CC20" s="1012">
        <f t="shared" si="8"/>
        <v>23.3333333333333</v>
      </c>
      <c r="CD20" s="1012" t="str">
        <f t="shared" si="8"/>
        <v>-</v>
      </c>
      <c r="CE20" s="1018" t="str">
        <f t="shared" si="8"/>
        <v>-</v>
      </c>
      <c r="CF20">
        <v>2250</v>
      </c>
      <c r="CG20">
        <v>2250</v>
      </c>
      <c r="CH20">
        <v>2250</v>
      </c>
      <c r="CI20">
        <v>2250</v>
      </c>
      <c r="CJ20">
        <v>2250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2250</v>
      </c>
      <c r="CG21">
        <v>2250</v>
      </c>
      <c r="CH21">
        <v>2250</v>
      </c>
      <c r="CI21">
        <v>2250</v>
      </c>
      <c r="CJ21">
        <v>2250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2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>
        <v>1</v>
      </c>
      <c r="AH22" s="672"/>
      <c r="AI22" s="931"/>
      <c r="AJ22" s="671"/>
      <c r="AK22" s="672">
        <v>1</v>
      </c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2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2</v>
      </c>
      <c r="AY22" s="974">
        <v>1</v>
      </c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>
        <v>0.27</v>
      </c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2</v>
      </c>
      <c r="BK22" s="767">
        <f t="shared" si="3"/>
        <v>1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2</v>
      </c>
      <c r="BW22" s="782">
        <f t="shared" si="7"/>
        <v>1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58.3333333333333</v>
      </c>
      <c r="CB22" s="1001">
        <f t="shared" si="8"/>
        <v>58.3333333333333</v>
      </c>
      <c r="CC22" s="1001">
        <f t="shared" si="8"/>
        <v>25.9259259259259</v>
      </c>
      <c r="CD22" s="1001">
        <f t="shared" si="8"/>
        <v>291.666666666667</v>
      </c>
      <c r="CE22" s="1017" t="str">
        <f t="shared" si="8"/>
        <v>-</v>
      </c>
      <c r="CF22">
        <v>1350</v>
      </c>
      <c r="CG22">
        <v>1350</v>
      </c>
      <c r="CH22">
        <v>1350</v>
      </c>
      <c r="CI22">
        <v>1350</v>
      </c>
      <c r="CJ22">
        <v>1350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3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0.51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6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6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82.3529411764706</v>
      </c>
      <c r="CE23" s="1019" t="str">
        <f t="shared" si="8"/>
        <v>-</v>
      </c>
      <c r="CF23">
        <v>1350</v>
      </c>
      <c r="CG23">
        <v>1350</v>
      </c>
      <c r="CH23">
        <v>1350</v>
      </c>
      <c r="CI23">
        <v>1350</v>
      </c>
      <c r="CJ23">
        <v>1350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4</v>
      </c>
      <c r="M24" s="672">
        <v>3</v>
      </c>
      <c r="N24" s="672">
        <v>5</v>
      </c>
      <c r="O24" s="672">
        <v>7</v>
      </c>
      <c r="P24" s="672">
        <v>7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>
        <v>1</v>
      </c>
      <c r="AM24" s="672"/>
      <c r="AN24" s="672">
        <v>1</v>
      </c>
      <c r="AO24" s="945"/>
      <c r="AP24" s="973"/>
      <c r="AQ24" s="974">
        <v>3</v>
      </c>
      <c r="AR24" s="974">
        <v>1</v>
      </c>
      <c r="AS24" s="974"/>
      <c r="AT24" s="974">
        <v>1</v>
      </c>
      <c r="AU24" s="977"/>
      <c r="AV24" s="973"/>
      <c r="AW24" s="974">
        <v>3</v>
      </c>
      <c r="AX24" s="974">
        <v>1</v>
      </c>
      <c r="AY24" s="974"/>
      <c r="AZ24" s="974">
        <v>1</v>
      </c>
      <c r="BA24" s="977"/>
      <c r="BB24" s="973"/>
      <c r="BC24" s="974">
        <v>0.15</v>
      </c>
      <c r="BD24" s="974">
        <v>0.12</v>
      </c>
      <c r="BE24" s="974"/>
      <c r="BF24" s="974">
        <v>0.12</v>
      </c>
      <c r="BG24" s="977"/>
      <c r="BH24" s="991">
        <f t="shared" si="0"/>
        <v>4</v>
      </c>
      <c r="BI24" s="767">
        <f t="shared" si="1"/>
        <v>3</v>
      </c>
      <c r="BJ24" s="767">
        <f t="shared" si="2"/>
        <v>5</v>
      </c>
      <c r="BK24" s="767">
        <f t="shared" si="3"/>
        <v>7</v>
      </c>
      <c r="BL24" s="767">
        <f t="shared" si="4"/>
        <v>7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4</v>
      </c>
      <c r="BU24" s="782">
        <f t="shared" si="7"/>
        <v>3</v>
      </c>
      <c r="BV24" s="782">
        <f t="shared" si="7"/>
        <v>5</v>
      </c>
      <c r="BW24" s="782">
        <f t="shared" si="7"/>
        <v>7</v>
      </c>
      <c r="BX24" s="782">
        <f t="shared" si="7"/>
        <v>7</v>
      </c>
      <c r="BY24" s="1007">
        <f t="shared" si="7"/>
        <v>3</v>
      </c>
      <c r="BZ24" s="1000" t="str">
        <f t="shared" si="8"/>
        <v>-</v>
      </c>
      <c r="CA24" s="1001">
        <f t="shared" si="8"/>
        <v>140</v>
      </c>
      <c r="CB24" s="1001">
        <f t="shared" si="8"/>
        <v>291.666666666667</v>
      </c>
      <c r="CC24" s="1001" t="str">
        <f t="shared" si="8"/>
        <v>-</v>
      </c>
      <c r="CD24" s="1001">
        <f t="shared" si="8"/>
        <v>408.333333333333</v>
      </c>
      <c r="CE24" s="1020" t="str">
        <f t="shared" si="8"/>
        <v>-</v>
      </c>
      <c r="CF24">
        <v>2050</v>
      </c>
      <c r="CG24">
        <v>2050</v>
      </c>
      <c r="CH24">
        <v>2050</v>
      </c>
      <c r="CI24">
        <v>2050</v>
      </c>
      <c r="CJ24">
        <v>2050</v>
      </c>
      <c r="CK24">
        <v>2050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4</v>
      </c>
      <c r="M25" s="912">
        <v>8</v>
      </c>
      <c r="N25" s="912">
        <v>4</v>
      </c>
      <c r="O25" s="912">
        <v>3</v>
      </c>
      <c r="P25" s="912">
        <v>6</v>
      </c>
      <c r="Q25" s="959">
        <v>2</v>
      </c>
      <c r="R25" s="960">
        <v>35</v>
      </c>
      <c r="S25" s="961">
        <v>27</v>
      </c>
      <c r="T25" s="961">
        <v>8</v>
      </c>
      <c r="U25" s="961">
        <v>35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>
        <v>3</v>
      </c>
      <c r="AE25" s="912">
        <v>2</v>
      </c>
      <c r="AF25" s="912">
        <v>2</v>
      </c>
      <c r="AG25" s="912">
        <v>2</v>
      </c>
      <c r="AH25" s="912"/>
      <c r="AI25" s="959"/>
      <c r="AJ25" s="537">
        <v>3</v>
      </c>
      <c r="AK25" s="912">
        <v>3</v>
      </c>
      <c r="AL25" s="912">
        <v>5</v>
      </c>
      <c r="AM25" s="912">
        <v>7</v>
      </c>
      <c r="AN25" s="912">
        <v>4</v>
      </c>
      <c r="AO25" s="959">
        <v>2</v>
      </c>
      <c r="AP25" s="975">
        <v>3</v>
      </c>
      <c r="AQ25" s="984">
        <v>4</v>
      </c>
      <c r="AR25" s="984">
        <v>8</v>
      </c>
      <c r="AS25" s="984">
        <v>8</v>
      </c>
      <c r="AT25" s="984">
        <v>6</v>
      </c>
      <c r="AU25" s="985">
        <v>2</v>
      </c>
      <c r="AV25" s="975">
        <v>3</v>
      </c>
      <c r="AW25" s="984">
        <v>4</v>
      </c>
      <c r="AX25" s="984">
        <v>10</v>
      </c>
      <c r="AY25" s="984">
        <v>9</v>
      </c>
      <c r="AZ25" s="984">
        <v>8</v>
      </c>
      <c r="BA25" s="985">
        <v>3</v>
      </c>
      <c r="BB25" s="975">
        <v>0.81</v>
      </c>
      <c r="BC25" s="984">
        <v>0.71</v>
      </c>
      <c r="BD25" s="984">
        <v>1.09</v>
      </c>
      <c r="BE25" s="984">
        <v>1.21</v>
      </c>
      <c r="BF25" s="984">
        <v>0.61</v>
      </c>
      <c r="BG25" s="985">
        <v>0.26</v>
      </c>
      <c r="BH25" s="768">
        <f t="shared" si="0"/>
        <v>4</v>
      </c>
      <c r="BI25" s="769">
        <f t="shared" si="1"/>
        <v>8</v>
      </c>
      <c r="BJ25" s="769">
        <f t="shared" si="2"/>
        <v>4</v>
      </c>
      <c r="BK25" s="769">
        <f t="shared" si="3"/>
        <v>3</v>
      </c>
      <c r="BL25" s="769">
        <f t="shared" si="4"/>
        <v>6</v>
      </c>
      <c r="BM25" s="998">
        <f>IF($A$1="补货",Q25+W25+AC25,Q25)</f>
        <v>2</v>
      </c>
      <c r="BN25" s="960"/>
      <c r="BO25" s="961"/>
      <c r="BP25" s="961"/>
      <c r="BQ25" s="961">
        <v>3</v>
      </c>
      <c r="BR25" s="961"/>
      <c r="BS25" s="962"/>
      <c r="BT25" s="783">
        <f t="shared" si="7"/>
        <v>4</v>
      </c>
      <c r="BU25" s="784">
        <f t="shared" si="7"/>
        <v>8</v>
      </c>
      <c r="BV25" s="784">
        <f t="shared" si="7"/>
        <v>4</v>
      </c>
      <c r="BW25" s="784">
        <f t="shared" si="7"/>
        <v>6</v>
      </c>
      <c r="BX25" s="784">
        <f t="shared" si="7"/>
        <v>6</v>
      </c>
      <c r="BY25" s="1013">
        <f t="shared" si="7"/>
        <v>2</v>
      </c>
      <c r="BZ25" s="1004">
        <f t="shared" si="8"/>
        <v>34.5679012345679</v>
      </c>
      <c r="CA25" s="1012">
        <f t="shared" si="8"/>
        <v>78.8732394366197</v>
      </c>
      <c r="CB25" s="1012">
        <f t="shared" si="8"/>
        <v>25.6880733944954</v>
      </c>
      <c r="CC25" s="1012">
        <f t="shared" si="8"/>
        <v>34.7107438016529</v>
      </c>
      <c r="CD25" s="1012">
        <f t="shared" si="8"/>
        <v>68.8524590163934</v>
      </c>
      <c r="CE25" s="1023">
        <f t="shared" si="8"/>
        <v>53.8461538461538</v>
      </c>
      <c r="CF25">
        <v>2050</v>
      </c>
      <c r="CG25">
        <v>2050</v>
      </c>
      <c r="CH25">
        <v>2050</v>
      </c>
      <c r="CI25">
        <v>2050</v>
      </c>
      <c r="CJ25">
        <v>2050</v>
      </c>
      <c r="CK25">
        <v>2050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6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6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840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1900</v>
      </c>
      <c r="CG26">
        <v>2050</v>
      </c>
      <c r="CH26">
        <v>2050</v>
      </c>
      <c r="CI26">
        <v>2050</v>
      </c>
      <c r="CJ26">
        <v>2050</v>
      </c>
      <c r="CK26">
        <v>2050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1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>
        <v>1</v>
      </c>
      <c r="AF27" s="915"/>
      <c r="AG27" s="915"/>
      <c r="AH27" s="915"/>
      <c r="AI27" s="947"/>
      <c r="AJ27" s="548">
        <v>1</v>
      </c>
      <c r="AK27" s="915">
        <v>1</v>
      </c>
      <c r="AL27" s="915"/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1</v>
      </c>
      <c r="AY27" s="979"/>
      <c r="AZ27" s="979"/>
      <c r="BA27" s="980"/>
      <c r="BB27" s="978">
        <v>0.12</v>
      </c>
      <c r="BC27" s="979">
        <v>0.27</v>
      </c>
      <c r="BD27" s="979">
        <v>0.05</v>
      </c>
      <c r="BE27" s="979"/>
      <c r="BF27" s="979"/>
      <c r="BG27" s="980"/>
      <c r="BH27" s="770">
        <f t="shared" si="0"/>
        <v>10</v>
      </c>
      <c r="BI27" s="771">
        <f t="shared" si="1"/>
        <v>1</v>
      </c>
      <c r="BJ27" s="771">
        <f t="shared" si="2"/>
        <v>2</v>
      </c>
      <c r="BK27" s="771">
        <f t="shared" si="3"/>
        <v>4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/>
      <c r="BQ27" s="964"/>
      <c r="BR27" s="964"/>
      <c r="BS27" s="950"/>
      <c r="BT27" s="785">
        <f t="shared" si="7"/>
        <v>10</v>
      </c>
      <c r="BU27" s="786">
        <f t="shared" si="7"/>
        <v>1</v>
      </c>
      <c r="BV27" s="786">
        <f t="shared" si="7"/>
        <v>2</v>
      </c>
      <c r="BW27" s="786">
        <f t="shared" si="7"/>
        <v>4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>
        <f t="shared" si="8"/>
        <v>25.9259259259259</v>
      </c>
      <c r="CB27" s="1010">
        <f t="shared" si="8"/>
        <v>280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2050</v>
      </c>
      <c r="CG27">
        <v>2050</v>
      </c>
      <c r="CH27">
        <v>2050</v>
      </c>
      <c r="CI27">
        <v>2050</v>
      </c>
      <c r="CJ27">
        <v>2050</v>
      </c>
      <c r="CK27">
        <v>2050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3</v>
      </c>
      <c r="M28" s="926">
        <v>3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>
        <v>2</v>
      </c>
      <c r="AG28" s="926"/>
      <c r="AH28" s="927"/>
      <c r="AI28" s="965"/>
      <c r="AJ28" s="925">
        <v>1</v>
      </c>
      <c r="AK28" s="926"/>
      <c r="AL28" s="926">
        <v>2</v>
      </c>
      <c r="AM28" s="926"/>
      <c r="AN28" s="927"/>
      <c r="AO28" s="965"/>
      <c r="AP28" s="986">
        <v>1</v>
      </c>
      <c r="AQ28" s="987"/>
      <c r="AR28" s="987">
        <v>2</v>
      </c>
      <c r="AS28" s="987"/>
      <c r="AT28" s="968"/>
      <c r="AU28" s="969"/>
      <c r="AV28" s="986">
        <v>1</v>
      </c>
      <c r="AW28" s="987"/>
      <c r="AX28" s="987">
        <v>2</v>
      </c>
      <c r="AY28" s="987"/>
      <c r="AZ28" s="968"/>
      <c r="BA28" s="969"/>
      <c r="BB28" s="986">
        <v>0.12</v>
      </c>
      <c r="BC28" s="987"/>
      <c r="BD28" s="987">
        <v>0.54</v>
      </c>
      <c r="BE28" s="987"/>
      <c r="BF28" s="968"/>
      <c r="BG28" s="969"/>
      <c r="BH28" s="993">
        <f t="shared" ref="BH28:BK30" si="13">IF($A$1="补货",L28+R28+X28,L28)</f>
        <v>3</v>
      </c>
      <c r="BI28" s="994">
        <f t="shared" si="13"/>
        <v>3</v>
      </c>
      <c r="BJ28" s="994">
        <f t="shared" si="13"/>
        <v>3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3</v>
      </c>
      <c r="BU28" s="1014">
        <f t="shared" si="7"/>
        <v>3</v>
      </c>
      <c r="BV28" s="1014">
        <f t="shared" si="7"/>
        <v>3</v>
      </c>
      <c r="BW28" s="1014">
        <f t="shared" si="7"/>
        <v>8</v>
      </c>
      <c r="BX28" s="968"/>
      <c r="BY28" s="969"/>
      <c r="BZ28" s="1015">
        <f t="shared" si="8"/>
        <v>175</v>
      </c>
      <c r="CA28" s="1016" t="str">
        <f t="shared" si="8"/>
        <v>-</v>
      </c>
      <c r="CB28" s="1016">
        <f t="shared" si="8"/>
        <v>38.8888888888889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1550</v>
      </c>
      <c r="CG28">
        <v>1550</v>
      </c>
      <c r="CH28">
        <v>1550</v>
      </c>
      <c r="CI28">
        <v>1550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4</v>
      </c>
      <c r="M29" s="672">
        <v>3</v>
      </c>
      <c r="N29" s="672">
        <v>8</v>
      </c>
      <c r="O29" s="672">
        <v>9</v>
      </c>
      <c r="P29" s="672">
        <v>3</v>
      </c>
      <c r="Q29" s="931"/>
      <c r="R29" s="957">
        <v>10</v>
      </c>
      <c r="S29" s="958">
        <v>20</v>
      </c>
      <c r="T29" s="958">
        <v>70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5</v>
      </c>
      <c r="AM29" s="672">
        <v>2</v>
      </c>
      <c r="AN29" s="672">
        <v>1</v>
      </c>
      <c r="AO29" s="931"/>
      <c r="AP29" s="973">
        <v>1</v>
      </c>
      <c r="AQ29" s="974"/>
      <c r="AR29" s="974">
        <v>7</v>
      </c>
      <c r="AS29" s="974">
        <v>3</v>
      </c>
      <c r="AT29" s="974">
        <v>3</v>
      </c>
      <c r="AU29" s="934"/>
      <c r="AV29" s="973">
        <v>1</v>
      </c>
      <c r="AW29" s="974">
        <v>1</v>
      </c>
      <c r="AX29" s="974">
        <v>9</v>
      </c>
      <c r="AY29" s="974">
        <v>5</v>
      </c>
      <c r="AZ29" s="974">
        <v>5</v>
      </c>
      <c r="BA29" s="934"/>
      <c r="BB29" s="973">
        <v>0.05</v>
      </c>
      <c r="BC29" s="974">
        <v>0.02</v>
      </c>
      <c r="BD29" s="974">
        <v>1.39</v>
      </c>
      <c r="BE29" s="974">
        <v>0.47</v>
      </c>
      <c r="BF29" s="974">
        <v>0.25</v>
      </c>
      <c r="BG29" s="934"/>
      <c r="BH29" s="991">
        <f t="shared" si="13"/>
        <v>4</v>
      </c>
      <c r="BI29" s="767">
        <f t="shared" si="13"/>
        <v>3</v>
      </c>
      <c r="BJ29" s="767">
        <f t="shared" si="13"/>
        <v>8</v>
      </c>
      <c r="BK29" s="767">
        <f t="shared" si="13"/>
        <v>9</v>
      </c>
      <c r="BL29" s="767">
        <f>IF($A$1="补货",P29+V29+AB29,P29)</f>
        <v>3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4</v>
      </c>
      <c r="BU29" s="782">
        <f t="shared" si="7"/>
        <v>3</v>
      </c>
      <c r="BV29" s="782">
        <f t="shared" si="7"/>
        <v>8</v>
      </c>
      <c r="BW29" s="782">
        <f t="shared" si="7"/>
        <v>9</v>
      </c>
      <c r="BX29" s="782">
        <f t="shared" si="7"/>
        <v>3</v>
      </c>
      <c r="BY29" s="934"/>
      <c r="BZ29" s="1000">
        <f t="shared" si="8"/>
        <v>560</v>
      </c>
      <c r="CA29" s="1001">
        <f t="shared" si="8"/>
        <v>1050</v>
      </c>
      <c r="CB29" s="1001">
        <f t="shared" si="8"/>
        <v>40.2877697841727</v>
      </c>
      <c r="CC29" s="1001">
        <f t="shared" si="8"/>
        <v>134.042553191489</v>
      </c>
      <c r="CD29" s="1001">
        <f t="shared" si="8"/>
        <v>84</v>
      </c>
      <c r="CE29" s="1017" t="str">
        <f t="shared" si="8"/>
        <v>-</v>
      </c>
      <c r="CF29">
        <v>2250</v>
      </c>
      <c r="CG29">
        <v>2250</v>
      </c>
      <c r="CH29">
        <v>2250</v>
      </c>
      <c r="CI29">
        <v>2250</v>
      </c>
      <c r="CJ29">
        <v>2250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7</v>
      </c>
      <c r="O30" s="678">
        <v>7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1</v>
      </c>
      <c r="AG30" s="678">
        <v>1</v>
      </c>
      <c r="AH30" s="678">
        <v>1</v>
      </c>
      <c r="AI30" s="940"/>
      <c r="AJ30" s="677"/>
      <c r="AK30" s="678">
        <v>1</v>
      </c>
      <c r="AL30" s="678">
        <v>1</v>
      </c>
      <c r="AM30" s="678">
        <v>7</v>
      </c>
      <c r="AN30" s="678">
        <v>4</v>
      </c>
      <c r="AO30" s="940"/>
      <c r="AP30" s="978"/>
      <c r="AQ30" s="979">
        <v>2</v>
      </c>
      <c r="AR30" s="979">
        <v>3</v>
      </c>
      <c r="AS30" s="979">
        <v>9</v>
      </c>
      <c r="AT30" s="979">
        <v>4</v>
      </c>
      <c r="AU30" s="943"/>
      <c r="AV30" s="978"/>
      <c r="AW30" s="979">
        <v>3</v>
      </c>
      <c r="AX30" s="979">
        <v>3</v>
      </c>
      <c r="AY30" s="979">
        <v>12</v>
      </c>
      <c r="AZ30" s="979">
        <v>8</v>
      </c>
      <c r="BA30" s="943"/>
      <c r="BB30" s="978"/>
      <c r="BC30" s="979">
        <v>0.19</v>
      </c>
      <c r="BD30" s="979">
        <v>0.37</v>
      </c>
      <c r="BE30" s="979">
        <v>1.14</v>
      </c>
      <c r="BF30" s="979">
        <v>0.69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7</v>
      </c>
      <c r="BK30" s="771">
        <f t="shared" si="13"/>
        <v>7</v>
      </c>
      <c r="BL30" s="771">
        <f>IF($A$1="补货",P30+V30+AB30,P30)</f>
        <v>4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7</v>
      </c>
      <c r="BW30" s="786">
        <f t="shared" si="7"/>
        <v>7</v>
      </c>
      <c r="BX30" s="786">
        <f t="shared" si="7"/>
        <v>4</v>
      </c>
      <c r="BY30" s="943"/>
      <c r="BZ30" s="1009" t="str">
        <f t="shared" si="8"/>
        <v>-</v>
      </c>
      <c r="CA30" s="1010">
        <f t="shared" si="8"/>
        <v>110.526315789474</v>
      </c>
      <c r="CB30" s="1010">
        <f t="shared" si="8"/>
        <v>132.432432432432</v>
      </c>
      <c r="CC30" s="1010">
        <f t="shared" si="8"/>
        <v>42.9824561403509</v>
      </c>
      <c r="CD30" s="1010">
        <f t="shared" si="8"/>
        <v>40.5797101449275</v>
      </c>
      <c r="CE30" s="1019" t="str">
        <f t="shared" si="8"/>
        <v>-</v>
      </c>
      <c r="CF30">
        <v>2250</v>
      </c>
      <c r="CG30">
        <v>2250</v>
      </c>
      <c r="CH30">
        <v>2250</v>
      </c>
      <c r="CI30">
        <v>2250</v>
      </c>
      <c r="CJ30">
        <v>2250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3</v>
      </c>
      <c r="M73" s="100">
        <f t="shared" si="2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540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4</v>
      </c>
      <c r="H12" s="832">
        <f>'在庫（雨衣）'!BP12</f>
        <v>8</v>
      </c>
      <c r="I12" s="832">
        <f>'在庫（雨衣）'!BQ12</f>
        <v>3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200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0</v>
      </c>
      <c r="G15" s="828">
        <f>'在庫（雨衣）'!BO15</f>
        <v>10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108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3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848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K10" activePane="bottomRight" state="frozen"/>
      <selection/>
      <selection pane="topRight"/>
      <selection pane="bottomLeft"/>
      <selection pane="bottomRight" activeCell="BZ12" sqref="BZ12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1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1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58.3333333333333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1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>
        <v>2</v>
      </c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0.54</v>
      </c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1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>
        <v>2</v>
      </c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700</v>
      </c>
      <c r="CP6" s="801">
        <f t="shared" si="6"/>
        <v>38.8888888888889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>
        <v>1</v>
      </c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0.05</v>
      </c>
      <c r="BN8" s="755">
        <v>0.03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2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>
        <v>1</v>
      </c>
      <c r="AI10" s="723">
        <v>2</v>
      </c>
      <c r="AJ10" s="723"/>
      <c r="AK10" s="723"/>
      <c r="AL10" s="723">
        <v>1</v>
      </c>
      <c r="AM10" s="724"/>
      <c r="AN10" s="695"/>
      <c r="AO10" s="722">
        <v>1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1</v>
      </c>
      <c r="AW10" s="741">
        <v>6</v>
      </c>
      <c r="AX10" s="741">
        <v>4</v>
      </c>
      <c r="AY10" s="741"/>
      <c r="AZ10" s="741">
        <v>2</v>
      </c>
      <c r="BA10" s="742"/>
      <c r="BB10" s="743"/>
      <c r="BC10" s="744">
        <v>2</v>
      </c>
      <c r="BD10" s="745">
        <v>6</v>
      </c>
      <c r="BE10" s="745">
        <v>6</v>
      </c>
      <c r="BF10" s="745"/>
      <c r="BG10" s="745">
        <v>5</v>
      </c>
      <c r="BH10" s="762"/>
      <c r="BI10" s="743"/>
      <c r="BJ10" s="744">
        <v>0.29</v>
      </c>
      <c r="BK10" s="745">
        <v>0.88</v>
      </c>
      <c r="BL10" s="745">
        <v>0.44</v>
      </c>
      <c r="BM10" s="745"/>
      <c r="BN10" s="745">
        <v>0.37</v>
      </c>
      <c r="BO10" s="762"/>
      <c r="BP10" s="743"/>
      <c r="BQ10" s="768">
        <f t="shared" si="0"/>
        <v>2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2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0</v>
      </c>
      <c r="CG10" s="784">
        <f t="shared" si="3"/>
        <v>3</v>
      </c>
      <c r="CH10" s="784">
        <f t="shared" si="3"/>
        <v>0</v>
      </c>
      <c r="CI10" s="784">
        <f t="shared" si="3"/>
        <v>2</v>
      </c>
      <c r="CJ10" s="784">
        <f t="shared" si="4"/>
        <v>0</v>
      </c>
      <c r="CK10" s="784">
        <f t="shared" si="5"/>
        <v>0</v>
      </c>
      <c r="CL10" s="800">
        <f t="shared" si="6"/>
        <v>48.2758620689655</v>
      </c>
      <c r="CM10" s="801">
        <f t="shared" si="6"/>
        <v>0</v>
      </c>
      <c r="CN10" s="801">
        <f t="shared" si="6"/>
        <v>47.7272727272727</v>
      </c>
      <c r="CO10" s="801" t="str">
        <f t="shared" si="6"/>
        <v>-</v>
      </c>
      <c r="CP10" s="801">
        <f t="shared" si="6"/>
        <v>37.8378378378378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3</v>
      </c>
      <c r="O11" s="684">
        <v>1</v>
      </c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>
        <v>2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>
        <v>1</v>
      </c>
      <c r="AJ11" s="732">
        <v>1</v>
      </c>
      <c r="AK11" s="732">
        <v>2</v>
      </c>
      <c r="AL11" s="732">
        <v>1</v>
      </c>
      <c r="AM11" s="733"/>
      <c r="AN11" s="702"/>
      <c r="AO11" s="731">
        <v>2</v>
      </c>
      <c r="AP11" s="732">
        <v>1</v>
      </c>
      <c r="AQ11" s="732">
        <v>2</v>
      </c>
      <c r="AR11" s="732">
        <v>2</v>
      </c>
      <c r="AS11" s="732">
        <v>6</v>
      </c>
      <c r="AT11" s="733"/>
      <c r="AU11" s="702"/>
      <c r="AV11" s="542">
        <v>2</v>
      </c>
      <c r="AW11" s="756">
        <v>2</v>
      </c>
      <c r="AX11" s="756">
        <v>3</v>
      </c>
      <c r="AY11" s="756">
        <v>2</v>
      </c>
      <c r="AZ11" s="756">
        <v>8</v>
      </c>
      <c r="BA11" s="757"/>
      <c r="BB11" s="758"/>
      <c r="BC11" s="759">
        <v>2</v>
      </c>
      <c r="BD11" s="760">
        <v>2</v>
      </c>
      <c r="BE11" s="760">
        <v>4</v>
      </c>
      <c r="BF11" s="760">
        <v>5</v>
      </c>
      <c r="BG11" s="760">
        <v>10</v>
      </c>
      <c r="BH11" s="765"/>
      <c r="BI11" s="758"/>
      <c r="BJ11" s="759">
        <v>0.24</v>
      </c>
      <c r="BK11" s="760">
        <v>0.32</v>
      </c>
      <c r="BL11" s="760">
        <v>0.46</v>
      </c>
      <c r="BM11" s="760">
        <v>0.94</v>
      </c>
      <c r="BN11" s="760">
        <v>1.36</v>
      </c>
      <c r="BO11" s="765"/>
      <c r="BP11" s="758"/>
      <c r="BQ11" s="774">
        <f t="shared" si="0"/>
        <v>5</v>
      </c>
      <c r="BR11" s="775">
        <f t="shared" si="0"/>
        <v>3</v>
      </c>
      <c r="BS11" s="775">
        <f t="shared" si="0"/>
        <v>1</v>
      </c>
      <c r="BT11" s="775">
        <f t="shared" si="0"/>
        <v>3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2</v>
      </c>
      <c r="CC11" s="790"/>
      <c r="CD11" s="791"/>
      <c r="CE11" s="792">
        <f t="shared" si="3"/>
        <v>5</v>
      </c>
      <c r="CF11" s="793">
        <f t="shared" si="3"/>
        <v>3</v>
      </c>
      <c r="CG11" s="793">
        <f t="shared" si="3"/>
        <v>1</v>
      </c>
      <c r="CH11" s="793">
        <f t="shared" si="3"/>
        <v>3</v>
      </c>
      <c r="CI11" s="793">
        <f t="shared" si="3"/>
        <v>5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65.625</v>
      </c>
      <c r="CN11" s="813">
        <f t="shared" si="6"/>
        <v>15.2173913043478</v>
      </c>
      <c r="CO11" s="813">
        <f t="shared" si="6"/>
        <v>22.3404255319149</v>
      </c>
      <c r="CP11" s="813">
        <f t="shared" si="6"/>
        <v>25.7352941176471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1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5</v>
      </c>
      <c r="AA12" s="538"/>
      <c r="AB12" s="511"/>
      <c r="AC12" s="511"/>
      <c r="AD12" s="511"/>
      <c r="AE12" s="511"/>
      <c r="AF12" s="708"/>
      <c r="AG12" s="709"/>
      <c r="AH12" s="722"/>
      <c r="AI12" s="723">
        <v>2</v>
      </c>
      <c r="AJ12" s="723"/>
      <c r="AK12" s="723"/>
      <c r="AL12" s="723"/>
      <c r="AM12" s="724"/>
      <c r="AN12" s="695"/>
      <c r="AO12" s="722"/>
      <c r="AP12" s="723">
        <v>2</v>
      </c>
      <c r="AQ12" s="723"/>
      <c r="AR12" s="723">
        <v>6</v>
      </c>
      <c r="AS12" s="723">
        <v>2</v>
      </c>
      <c r="AT12" s="724">
        <v>1</v>
      </c>
      <c r="AU12" s="695">
        <v>1</v>
      </c>
      <c r="AV12" s="539"/>
      <c r="AW12" s="741">
        <v>4</v>
      </c>
      <c r="AX12" s="741"/>
      <c r="AY12" s="741">
        <v>7</v>
      </c>
      <c r="AZ12" s="741">
        <v>2</v>
      </c>
      <c r="BA12" s="742">
        <v>3</v>
      </c>
      <c r="BB12" s="743">
        <v>3</v>
      </c>
      <c r="BC12" s="744"/>
      <c r="BD12" s="745">
        <v>5</v>
      </c>
      <c r="BE12" s="745">
        <v>1</v>
      </c>
      <c r="BF12" s="745">
        <v>11</v>
      </c>
      <c r="BG12" s="745">
        <v>3</v>
      </c>
      <c r="BH12" s="762">
        <v>5</v>
      </c>
      <c r="BI12" s="743">
        <v>6</v>
      </c>
      <c r="BJ12" s="744"/>
      <c r="BK12" s="745">
        <v>0.66</v>
      </c>
      <c r="BL12" s="745">
        <v>0.02</v>
      </c>
      <c r="BM12" s="745">
        <v>0.84</v>
      </c>
      <c r="BN12" s="745">
        <v>0.26</v>
      </c>
      <c r="BO12" s="762">
        <v>0.25</v>
      </c>
      <c r="BP12" s="743">
        <v>0.27</v>
      </c>
      <c r="BQ12" s="768">
        <f t="shared" ref="BQ12:BU18" si="9">IF($A$1="补货",M12+T12+AA12,M12)</f>
        <v>0</v>
      </c>
      <c r="BR12" s="769">
        <f t="shared" si="9"/>
        <v>1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3</v>
      </c>
      <c r="BX12" s="538"/>
      <c r="BY12" s="511">
        <v>2</v>
      </c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31.8181818181818</v>
      </c>
      <c r="CN12" s="801">
        <f t="shared" ref="CN12:CN18" si="17">IF(BL12&lt;&gt;0,CG12/BL12*7,"-")</f>
        <v>700</v>
      </c>
      <c r="CO12" s="801">
        <f t="shared" ref="CO12:CO18" si="18">IF(BM12&lt;&gt;0,CH12/BM12*7,"-")</f>
        <v>33.3333333333333</v>
      </c>
      <c r="CP12" s="801">
        <f t="shared" ref="CP12:CP18" si="19">IF(BN12&lt;&gt;0,CI12/BN12*7,"-")</f>
        <v>80.7692307692308</v>
      </c>
      <c r="CQ12" s="802">
        <f t="shared" si="7"/>
        <v>112</v>
      </c>
      <c r="CR12" s="803">
        <f t="shared" ref="CR12:CR18" si="20">IF(BP12&lt;&gt;0,CK12/BP12*7,"-")</f>
        <v>77.7777777777778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2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>
        <v>1</v>
      </c>
      <c r="AT13" s="724">
        <v>2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0.39</v>
      </c>
      <c r="BM13" s="745">
        <v>0.22</v>
      </c>
      <c r="BN13" s="745">
        <v>0.12</v>
      </c>
      <c r="BO13" s="762">
        <v>0.26</v>
      </c>
      <c r="BP13" s="743">
        <v>0.1</v>
      </c>
      <c r="BQ13" s="768">
        <f t="shared" si="9"/>
        <v>0</v>
      </c>
      <c r="BR13" s="769">
        <f t="shared" si="9"/>
        <v>3</v>
      </c>
      <c r="BS13" s="769">
        <f t="shared" si="9"/>
        <v>4</v>
      </c>
      <c r="BT13" s="769">
        <f t="shared" si="9"/>
        <v>3</v>
      </c>
      <c r="BU13" s="769">
        <f t="shared" si="9"/>
        <v>2</v>
      </c>
      <c r="BV13" s="769">
        <f t="shared" si="1"/>
        <v>2</v>
      </c>
      <c r="BW13" s="769">
        <f t="shared" si="2"/>
        <v>5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3</v>
      </c>
      <c r="CG13" s="784">
        <f t="shared" si="12"/>
        <v>4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71.7948717948718</v>
      </c>
      <c r="CO13" s="801">
        <f t="shared" si="18"/>
        <v>95.4545454545455</v>
      </c>
      <c r="CP13" s="801">
        <f t="shared" si="19"/>
        <v>116.666666666667</v>
      </c>
      <c r="CQ13" s="802">
        <f t="shared" si="7"/>
        <v>53.8461538461538</v>
      </c>
      <c r="CR13" s="803">
        <f t="shared" si="20"/>
        <v>350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>
        <v>1</v>
      </c>
      <c r="AJ14" s="723"/>
      <c r="AK14" s="723"/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2</v>
      </c>
      <c r="AX14" s="741">
        <v>1</v>
      </c>
      <c r="AY14" s="741">
        <v>1</v>
      </c>
      <c r="AZ14" s="741"/>
      <c r="BA14" s="742">
        <v>1</v>
      </c>
      <c r="BB14" s="743"/>
      <c r="BC14" s="744"/>
      <c r="BD14" s="745">
        <v>4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0.35</v>
      </c>
      <c r="BL14" s="745">
        <v>0.14</v>
      </c>
      <c r="BM14" s="745">
        <v>0.12</v>
      </c>
      <c r="BN14" s="745">
        <v>0.02</v>
      </c>
      <c r="BO14" s="762">
        <v>0.07</v>
      </c>
      <c r="BP14" s="743">
        <v>0.02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3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40</v>
      </c>
      <c r="CN14" s="801">
        <f t="shared" si="17"/>
        <v>150</v>
      </c>
      <c r="CO14" s="801">
        <f t="shared" si="18"/>
        <v>175</v>
      </c>
      <c r="CP14" s="801">
        <f t="shared" si="19"/>
        <v>1050</v>
      </c>
      <c r="CQ14" s="802">
        <f t="shared" si="7"/>
        <v>300</v>
      </c>
      <c r="CR14" s="803">
        <f t="shared" si="20"/>
        <v>350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1</v>
      </c>
      <c r="AZ15" s="741"/>
      <c r="BA15" s="742"/>
      <c r="BB15" s="743"/>
      <c r="BC15" s="744"/>
      <c r="BD15" s="745">
        <v>3</v>
      </c>
      <c r="BE15" s="745">
        <v>4</v>
      </c>
      <c r="BF15" s="745">
        <v>2</v>
      </c>
      <c r="BG15" s="745"/>
      <c r="BH15" s="762"/>
      <c r="BI15" s="743"/>
      <c r="BJ15" s="744"/>
      <c r="BK15" s="745">
        <v>0.08</v>
      </c>
      <c r="BL15" s="745">
        <v>0.31</v>
      </c>
      <c r="BM15" s="745">
        <v>0.07</v>
      </c>
      <c r="BN15" s="745"/>
      <c r="BO15" s="762"/>
      <c r="BP15" s="743"/>
      <c r="BQ15" s="768">
        <f t="shared" si="9"/>
        <v>0</v>
      </c>
      <c r="BR15" s="769">
        <f t="shared" si="9"/>
        <v>3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3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262.5</v>
      </c>
      <c r="CN15" s="801">
        <f t="shared" si="17"/>
        <v>67.741935483871</v>
      </c>
      <c r="CO15" s="801">
        <f t="shared" si="18"/>
        <v>200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2</v>
      </c>
      <c r="P17" s="684">
        <v>4</v>
      </c>
      <c r="Q17" s="684">
        <v>3</v>
      </c>
      <c r="R17" s="701">
        <v>3</v>
      </c>
      <c r="S17" s="702">
        <v>2</v>
      </c>
      <c r="T17" s="541"/>
      <c r="U17" s="514">
        <v>16</v>
      </c>
      <c r="V17" s="514">
        <v>5</v>
      </c>
      <c r="W17" s="514">
        <v>4</v>
      </c>
      <c r="X17" s="514">
        <v>5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>
        <v>1</v>
      </c>
      <c r="AK17" s="732"/>
      <c r="AL17" s="732">
        <v>1</v>
      </c>
      <c r="AM17" s="733"/>
      <c r="AN17" s="702"/>
      <c r="AO17" s="731"/>
      <c r="AP17" s="732">
        <v>2</v>
      </c>
      <c r="AQ17" s="732">
        <v>4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4</v>
      </c>
      <c r="AY17" s="756">
        <v>3</v>
      </c>
      <c r="AZ17" s="756">
        <v>3</v>
      </c>
      <c r="BA17" s="757"/>
      <c r="BB17" s="758"/>
      <c r="BC17" s="759"/>
      <c r="BD17" s="760">
        <v>5</v>
      </c>
      <c r="BE17" s="760">
        <v>7</v>
      </c>
      <c r="BF17" s="760">
        <v>6</v>
      </c>
      <c r="BG17" s="760">
        <v>7</v>
      </c>
      <c r="BH17" s="765"/>
      <c r="BI17" s="758"/>
      <c r="BJ17" s="759"/>
      <c r="BK17" s="760">
        <v>0.39</v>
      </c>
      <c r="BL17" s="760">
        <v>0.68</v>
      </c>
      <c r="BM17" s="760">
        <v>0.34</v>
      </c>
      <c r="BN17" s="760">
        <v>0.43</v>
      </c>
      <c r="BO17" s="765"/>
      <c r="BP17" s="758"/>
      <c r="BQ17" s="774">
        <f t="shared" si="9"/>
        <v>0</v>
      </c>
      <c r="BR17" s="775">
        <f t="shared" si="9"/>
        <v>4</v>
      </c>
      <c r="BS17" s="775">
        <f t="shared" si="9"/>
        <v>2</v>
      </c>
      <c r="BT17" s="775">
        <f t="shared" si="9"/>
        <v>4</v>
      </c>
      <c r="BU17" s="775">
        <f t="shared" si="9"/>
        <v>3</v>
      </c>
      <c r="BV17" s="775">
        <f t="shared" si="1"/>
        <v>3</v>
      </c>
      <c r="BW17" s="775">
        <f t="shared" si="2"/>
        <v>2</v>
      </c>
      <c r="BX17" s="778"/>
      <c r="BY17" s="779"/>
      <c r="BZ17" s="779">
        <v>2</v>
      </c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4</v>
      </c>
      <c r="CH17" s="793">
        <f t="shared" si="13"/>
        <v>4</v>
      </c>
      <c r="CI17" s="793">
        <f t="shared" si="14"/>
        <v>3</v>
      </c>
      <c r="CJ17" s="793">
        <f t="shared" si="4"/>
        <v>3</v>
      </c>
      <c r="CK17" s="793">
        <f t="shared" si="5"/>
        <v>2</v>
      </c>
      <c r="CL17" s="812" t="str">
        <f t="shared" si="15"/>
        <v>-</v>
      </c>
      <c r="CM17" s="813">
        <f t="shared" si="16"/>
        <v>71.7948717948718</v>
      </c>
      <c r="CN17" s="813">
        <f t="shared" si="17"/>
        <v>41.1764705882353</v>
      </c>
      <c r="CO17" s="813">
        <f t="shared" si="18"/>
        <v>82.3529411764706</v>
      </c>
      <c r="CP17" s="813">
        <f t="shared" si="19"/>
        <v>48.8372093023256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>
        <v>2</v>
      </c>
      <c r="AL18" s="726"/>
      <c r="AM18" s="727"/>
      <c r="AN18" s="697"/>
      <c r="AO18" s="725"/>
      <c r="AP18" s="726">
        <v>4</v>
      </c>
      <c r="AQ18" s="726">
        <v>1</v>
      </c>
      <c r="AR18" s="726">
        <v>2</v>
      </c>
      <c r="AS18" s="726"/>
      <c r="AT18" s="727"/>
      <c r="AU18" s="697">
        <v>1</v>
      </c>
      <c r="AV18" s="550"/>
      <c r="AW18" s="746">
        <v>7</v>
      </c>
      <c r="AX18" s="746">
        <v>3</v>
      </c>
      <c r="AY18" s="746">
        <v>4</v>
      </c>
      <c r="AZ18" s="746"/>
      <c r="BA18" s="747"/>
      <c r="BB18" s="748">
        <v>1</v>
      </c>
      <c r="BC18" s="749"/>
      <c r="BD18" s="750">
        <v>9</v>
      </c>
      <c r="BE18" s="750">
        <v>4</v>
      </c>
      <c r="BF18" s="750">
        <v>5</v>
      </c>
      <c r="BG18" s="750"/>
      <c r="BH18" s="763"/>
      <c r="BI18" s="748">
        <v>1</v>
      </c>
      <c r="BJ18" s="749"/>
      <c r="BK18" s="750">
        <v>0.81</v>
      </c>
      <c r="BL18" s="750">
        <v>0.24</v>
      </c>
      <c r="BM18" s="750">
        <v>0.66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3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3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3</v>
      </c>
      <c r="CK18" s="786">
        <f t="shared" si="5"/>
        <v>2</v>
      </c>
      <c r="CL18" s="804" t="str">
        <f t="shared" si="15"/>
        <v>-</v>
      </c>
      <c r="CM18" s="805">
        <f t="shared" si="16"/>
        <v>25.9259259259259</v>
      </c>
      <c r="CN18" s="805">
        <f t="shared" si="17"/>
        <v>87.5</v>
      </c>
      <c r="CO18" s="805">
        <f t="shared" si="18"/>
        <v>21.2121212121212</v>
      </c>
      <c r="CP18" s="805" t="str">
        <f t="shared" si="19"/>
        <v>-</v>
      </c>
      <c r="CQ18" s="806" t="str">
        <f t="shared" si="7"/>
        <v>-</v>
      </c>
      <c r="CR18" s="807">
        <f t="shared" si="20"/>
        <v>116.666666666667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2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72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2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96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2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96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2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96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360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14" activePane="bottomRight" state="frozen"/>
      <selection/>
      <selection pane="topRight"/>
      <selection pane="bottomLeft"/>
      <selection pane="bottomRight" activeCell="R9" sqref="R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2</v>
      </c>
      <c r="R3" s="535"/>
      <c r="S3" s="555">
        <f>Q3+R3</f>
        <v>2</v>
      </c>
      <c r="T3" s="556">
        <f>IF(P3&lt;&gt;0,S3/P3*7,"-")</f>
        <v>100</v>
      </c>
      <c r="U3">
        <v>1850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10</v>
      </c>
      <c r="J4" s="538">
        <v>16</v>
      </c>
      <c r="K4" s="538"/>
      <c r="L4" s="537">
        <v>3</v>
      </c>
      <c r="M4" s="537">
        <v>10</v>
      </c>
      <c r="N4" s="539">
        <v>16</v>
      </c>
      <c r="O4" s="539">
        <v>21</v>
      </c>
      <c r="P4" s="539">
        <v>2.04</v>
      </c>
      <c r="Q4" s="557">
        <f t="shared" si="0"/>
        <v>10</v>
      </c>
      <c r="R4" s="538"/>
      <c r="S4" s="558">
        <f>Q4+R4</f>
        <v>10</v>
      </c>
      <c r="T4" s="559">
        <f>IF(P4&lt;&gt;0,S4/P4*7,"-")</f>
        <v>34.3137254901961</v>
      </c>
      <c r="U4">
        <v>1850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2450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1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1</v>
      </c>
      <c r="R6" s="538"/>
      <c r="S6" s="558">
        <f t="shared" si="1"/>
        <v>1</v>
      </c>
      <c r="T6" s="559">
        <f t="shared" si="2"/>
        <v>350</v>
      </c>
      <c r="U6">
        <v>2450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>
        <v>1</v>
      </c>
      <c r="O7" s="539">
        <v>3</v>
      </c>
      <c r="P7" s="539">
        <v>0.08</v>
      </c>
      <c r="Q7" s="557">
        <f t="shared" si="0"/>
        <v>4</v>
      </c>
      <c r="R7" s="538"/>
      <c r="S7" s="558">
        <f t="shared" si="1"/>
        <v>4</v>
      </c>
      <c r="T7" s="559">
        <f t="shared" si="2"/>
        <v>350</v>
      </c>
      <c r="U7">
        <v>2450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2450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2450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9</v>
      </c>
      <c r="K10" s="538"/>
      <c r="L10" s="537">
        <v>1</v>
      </c>
      <c r="M10" s="537">
        <v>3</v>
      </c>
      <c r="N10" s="539">
        <v>4</v>
      </c>
      <c r="O10" s="539">
        <v>8</v>
      </c>
      <c r="P10" s="539">
        <v>0.62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45.1612903225806</v>
      </c>
      <c r="U10">
        <v>2450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2</v>
      </c>
      <c r="J11" s="541">
        <v>19</v>
      </c>
      <c r="K11" s="541"/>
      <c r="L11" s="540">
        <v>3</v>
      </c>
      <c r="M11" s="540">
        <v>6</v>
      </c>
      <c r="N11" s="542">
        <v>9</v>
      </c>
      <c r="O11" s="542">
        <v>9</v>
      </c>
      <c r="P11" s="542">
        <v>2.03</v>
      </c>
      <c r="Q11" s="560">
        <f t="shared" si="0"/>
        <v>2</v>
      </c>
      <c r="R11" s="541">
        <v>5</v>
      </c>
      <c r="S11" s="561">
        <f t="shared" si="1"/>
        <v>7</v>
      </c>
      <c r="T11" s="562">
        <f t="shared" si="2"/>
        <v>24.1379310344828</v>
      </c>
      <c r="U11">
        <v>2450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3</v>
      </c>
      <c r="O12" s="542">
        <v>4</v>
      </c>
      <c r="P12" s="543">
        <v>0.31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67.741935483871</v>
      </c>
      <c r="U12">
        <v>2450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2450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123.529411764706</v>
      </c>
      <c r="U14">
        <v>2450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4</v>
      </c>
      <c r="R15" s="538"/>
      <c r="S15" s="558">
        <f t="shared" si="1"/>
        <v>4</v>
      </c>
      <c r="T15" s="559">
        <f t="shared" si="2"/>
        <v>233.333333333333</v>
      </c>
      <c r="U15">
        <v>2450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3</v>
      </c>
      <c r="J16" s="538">
        <v>5</v>
      </c>
      <c r="K16" s="538"/>
      <c r="L16" s="537">
        <v>1</v>
      </c>
      <c r="M16" s="537">
        <v>1</v>
      </c>
      <c r="N16" s="539">
        <v>1</v>
      </c>
      <c r="O16" s="539">
        <v>1</v>
      </c>
      <c r="P16" s="539">
        <v>0.27</v>
      </c>
      <c r="Q16" s="557">
        <f t="shared" si="0"/>
        <v>3</v>
      </c>
      <c r="R16" s="538"/>
      <c r="S16" s="558">
        <f t="shared" si="1"/>
        <v>3</v>
      </c>
      <c r="T16" s="559">
        <f t="shared" si="2"/>
        <v>77.7777777777778</v>
      </c>
      <c r="U16">
        <v>2450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2450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2</v>
      </c>
      <c r="P18" s="539">
        <v>0.14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150</v>
      </c>
      <c r="U18">
        <v>2450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2450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2</v>
      </c>
      <c r="O20" s="550">
        <v>2</v>
      </c>
      <c r="P20" s="550">
        <v>0.1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140</v>
      </c>
      <c r="U20">
        <v>2450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4</v>
      </c>
      <c r="K21" s="552"/>
      <c r="L21" s="551"/>
      <c r="M21" s="551">
        <v>1</v>
      </c>
      <c r="N21" s="547">
        <v>3</v>
      </c>
      <c r="O21" s="547">
        <v>4</v>
      </c>
      <c r="P21" s="547">
        <v>0.24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116.666666666667</v>
      </c>
      <c r="U21">
        <v>2650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4</v>
      </c>
      <c r="K22" s="538"/>
      <c r="L22" s="537">
        <v>1</v>
      </c>
      <c r="M22" s="537">
        <v>4</v>
      </c>
      <c r="N22" s="539">
        <v>6</v>
      </c>
      <c r="O22" s="539">
        <v>9</v>
      </c>
      <c r="P22" s="539">
        <v>0.78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35.8974358974359</v>
      </c>
      <c r="U22">
        <v>2650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35</v>
      </c>
      <c r="K23" s="538"/>
      <c r="L23" s="537">
        <v>1</v>
      </c>
      <c r="M23" s="537">
        <v>3</v>
      </c>
      <c r="N23" s="539">
        <v>5</v>
      </c>
      <c r="O23" s="539">
        <v>8</v>
      </c>
      <c r="P23" s="539">
        <v>1.01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27.7227722772277</v>
      </c>
      <c r="U23">
        <v>2650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>
        <v>3</v>
      </c>
      <c r="K24" s="538"/>
      <c r="L24" s="537">
        <v>2</v>
      </c>
      <c r="M24" s="537">
        <v>4</v>
      </c>
      <c r="N24" s="539">
        <v>6</v>
      </c>
      <c r="O24" s="539">
        <v>10</v>
      </c>
      <c r="P24" s="539">
        <v>0.95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29.4736842105263</v>
      </c>
      <c r="U24">
        <v>2650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5</v>
      </c>
      <c r="J25" s="538">
        <v>5</v>
      </c>
      <c r="K25" s="538"/>
      <c r="L25" s="537">
        <v>1</v>
      </c>
      <c r="M25" s="537">
        <v>4</v>
      </c>
      <c r="N25" s="539">
        <v>6</v>
      </c>
      <c r="O25" s="539">
        <v>8</v>
      </c>
      <c r="P25" s="539">
        <v>0.76</v>
      </c>
      <c r="Q25" s="557">
        <f t="shared" si="0"/>
        <v>5</v>
      </c>
      <c r="R25" s="538"/>
      <c r="S25" s="558">
        <f t="shared" si="1"/>
        <v>5</v>
      </c>
      <c r="T25" s="559">
        <f t="shared" si="2"/>
        <v>46.0526315789474</v>
      </c>
      <c r="U25">
        <v>2650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5</v>
      </c>
      <c r="J26" s="538">
        <v>26</v>
      </c>
      <c r="K26" s="538"/>
      <c r="L26" s="537">
        <v>2</v>
      </c>
      <c r="M26" s="537">
        <v>2</v>
      </c>
      <c r="N26" s="539">
        <v>4</v>
      </c>
      <c r="O26" s="539">
        <v>8</v>
      </c>
      <c r="P26" s="539">
        <v>0.7</v>
      </c>
      <c r="Q26" s="557">
        <f t="shared" si="0"/>
        <v>5</v>
      </c>
      <c r="R26" s="538"/>
      <c r="S26" s="558">
        <f t="shared" si="1"/>
        <v>5</v>
      </c>
      <c r="T26" s="559">
        <f t="shared" si="2"/>
        <v>50</v>
      </c>
      <c r="U26">
        <v>2650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3</v>
      </c>
      <c r="J27" s="541">
        <v>10</v>
      </c>
      <c r="K27" s="541"/>
      <c r="L27" s="540">
        <v>1</v>
      </c>
      <c r="M27" s="540">
        <v>3</v>
      </c>
      <c r="N27" s="542">
        <v>3</v>
      </c>
      <c r="O27" s="542">
        <v>5</v>
      </c>
      <c r="P27" s="542">
        <v>0.54</v>
      </c>
      <c r="Q27" s="560">
        <f t="shared" si="0"/>
        <v>3</v>
      </c>
      <c r="R27" s="541"/>
      <c r="S27" s="561">
        <f t="shared" si="1"/>
        <v>3</v>
      </c>
      <c r="T27" s="562">
        <f t="shared" si="2"/>
        <v>38.8888888888889</v>
      </c>
      <c r="U27">
        <v>2650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700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150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2450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2450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2450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2450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2450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4</v>
      </c>
      <c r="J40" s="538">
        <v>13</v>
      </c>
      <c r="K40" s="538"/>
      <c r="L40" s="537"/>
      <c r="M40" s="537">
        <v>1</v>
      </c>
      <c r="N40" s="539">
        <v>1</v>
      </c>
      <c r="O40" s="539">
        <v>5</v>
      </c>
      <c r="P40" s="539">
        <v>0.18</v>
      </c>
      <c r="Q40" s="557">
        <f t="shared" si="3"/>
        <v>4</v>
      </c>
      <c r="R40" s="538"/>
      <c r="S40" s="558">
        <f t="shared" si="1"/>
        <v>4</v>
      </c>
      <c r="T40" s="559">
        <f t="shared" si="2"/>
        <v>155.555555555556</v>
      </c>
      <c r="U40">
        <v>2450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2450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2450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2450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2450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3</v>
      </c>
      <c r="P45" s="539">
        <v>0.65</v>
      </c>
      <c r="Q45" s="557">
        <f t="shared" si="3"/>
        <v>2</v>
      </c>
      <c r="R45" s="538"/>
      <c r="S45" s="558">
        <f t="shared" si="4"/>
        <v>2</v>
      </c>
      <c r="T45" s="559">
        <f t="shared" si="5"/>
        <v>21.5384615384615</v>
      </c>
      <c r="U45">
        <v>2450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2</v>
      </c>
      <c r="J46" s="538">
        <v>20</v>
      </c>
      <c r="K46" s="538"/>
      <c r="L46" s="537"/>
      <c r="M46" s="537">
        <v>2</v>
      </c>
      <c r="N46" s="539">
        <v>2</v>
      </c>
      <c r="O46" s="539">
        <v>3</v>
      </c>
      <c r="P46" s="539">
        <v>0.26</v>
      </c>
      <c r="Q46" s="557">
        <f t="shared" si="3"/>
        <v>2</v>
      </c>
      <c r="R46" s="538"/>
      <c r="S46" s="558">
        <f t="shared" si="4"/>
        <v>2</v>
      </c>
      <c r="T46" s="559">
        <f t="shared" si="5"/>
        <v>53.8461538461538</v>
      </c>
      <c r="U46">
        <v>2450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/>
      <c r="M47" s="537">
        <v>2</v>
      </c>
      <c r="N47" s="539">
        <v>3</v>
      </c>
      <c r="O47" s="539">
        <v>3</v>
      </c>
      <c r="P47" s="539">
        <v>0.29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72.4137931034483</v>
      </c>
      <c r="U47">
        <v>2450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3</v>
      </c>
      <c r="J48" s="541">
        <v>3</v>
      </c>
      <c r="K48" s="541"/>
      <c r="L48" s="540"/>
      <c r="M48" s="540">
        <v>1</v>
      </c>
      <c r="N48" s="542">
        <v>3</v>
      </c>
      <c r="O48" s="542">
        <v>5</v>
      </c>
      <c r="P48" s="542">
        <v>0.25</v>
      </c>
      <c r="Q48" s="560">
        <f t="shared" si="3"/>
        <v>3</v>
      </c>
      <c r="R48" s="541"/>
      <c r="S48" s="561">
        <f t="shared" si="4"/>
        <v>3</v>
      </c>
      <c r="T48" s="562">
        <f t="shared" si="5"/>
        <v>84</v>
      </c>
      <c r="U48">
        <v>2450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2</v>
      </c>
      <c r="J49" s="541">
        <v>5</v>
      </c>
      <c r="K49" s="541"/>
      <c r="L49" s="540"/>
      <c r="M49" s="540">
        <v>2</v>
      </c>
      <c r="N49" s="542">
        <v>3</v>
      </c>
      <c r="O49" s="542">
        <v>3</v>
      </c>
      <c r="P49" s="542">
        <v>0.29</v>
      </c>
      <c r="Q49" s="560">
        <f t="shared" si="3"/>
        <v>2</v>
      </c>
      <c r="R49" s="541"/>
      <c r="S49" s="561">
        <f t="shared" si="4"/>
        <v>2</v>
      </c>
      <c r="T49" s="562">
        <f t="shared" si="5"/>
        <v>48.2758620689655</v>
      </c>
      <c r="U49">
        <v>2450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2</v>
      </c>
      <c r="J50" s="545">
        <v>3</v>
      </c>
      <c r="K50" s="545"/>
      <c r="L50" s="544">
        <v>1</v>
      </c>
      <c r="M50" s="544">
        <v>2</v>
      </c>
      <c r="N50" s="546">
        <v>3</v>
      </c>
      <c r="O50" s="546">
        <v>3</v>
      </c>
      <c r="P50" s="546">
        <v>0.44</v>
      </c>
      <c r="Q50" s="572">
        <f t="shared" si="3"/>
        <v>2</v>
      </c>
      <c r="R50" s="545"/>
      <c r="S50" s="573">
        <f t="shared" si="4"/>
        <v>2</v>
      </c>
      <c r="T50" s="574">
        <f t="shared" si="5"/>
        <v>31.8181818181818</v>
      </c>
      <c r="U50">
        <v>2450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1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1</v>
      </c>
      <c r="R51" s="538"/>
      <c r="S51" s="558">
        <f t="shared" si="4"/>
        <v>1</v>
      </c>
      <c r="T51" s="559">
        <f t="shared" si="5"/>
        <v>24.1379310344828</v>
      </c>
      <c r="U51">
        <v>2450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70</v>
      </c>
      <c r="U52">
        <v>2450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3</v>
      </c>
      <c r="J53" s="538">
        <v>9</v>
      </c>
      <c r="K53" s="538"/>
      <c r="L53" s="537">
        <v>2</v>
      </c>
      <c r="M53" s="537">
        <v>2</v>
      </c>
      <c r="N53" s="539">
        <v>2</v>
      </c>
      <c r="O53" s="539">
        <v>4</v>
      </c>
      <c r="P53" s="539">
        <v>0.57</v>
      </c>
      <c r="Q53" s="557">
        <f t="shared" si="3"/>
        <v>3</v>
      </c>
      <c r="R53" s="538"/>
      <c r="S53" s="558">
        <f t="shared" si="6"/>
        <v>3</v>
      </c>
      <c r="T53" s="559">
        <f t="shared" si="7"/>
        <v>36.8421052631579</v>
      </c>
      <c r="U53">
        <v>2450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</v>
      </c>
      <c r="R54" s="538"/>
      <c r="S54" s="558">
        <f t="shared" si="6"/>
        <v>2</v>
      </c>
      <c r="T54" s="559">
        <f t="shared" si="7"/>
        <v>82.3529411764706</v>
      </c>
      <c r="U54">
        <v>2450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7</v>
      </c>
      <c r="K55" s="538"/>
      <c r="L55" s="537">
        <v>2</v>
      </c>
      <c r="M55" s="537">
        <v>2</v>
      </c>
      <c r="N55" s="539">
        <v>4</v>
      </c>
      <c r="O55" s="539">
        <v>5</v>
      </c>
      <c r="P55" s="539">
        <v>0.66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42.4242424242424</v>
      </c>
      <c r="U55">
        <v>2450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2</v>
      </c>
      <c r="J56" s="541">
        <v>14</v>
      </c>
      <c r="K56" s="541"/>
      <c r="L56" s="540"/>
      <c r="M56" s="540">
        <v>1</v>
      </c>
      <c r="N56" s="542">
        <v>1</v>
      </c>
      <c r="O56" s="542">
        <v>1</v>
      </c>
      <c r="P56" s="542">
        <v>0.12</v>
      </c>
      <c r="Q56" s="560">
        <f t="shared" si="3"/>
        <v>2</v>
      </c>
      <c r="R56" s="541"/>
      <c r="S56" s="561">
        <f t="shared" si="6"/>
        <v>2</v>
      </c>
      <c r="T56" s="562">
        <f t="shared" si="7"/>
        <v>116.666666666667</v>
      </c>
      <c r="U56">
        <v>2450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2450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2450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2450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2450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2450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1</v>
      </c>
      <c r="J62" s="538">
        <v>14</v>
      </c>
      <c r="K62" s="538"/>
      <c r="L62" s="537">
        <v>1</v>
      </c>
      <c r="M62" s="537">
        <v>1</v>
      </c>
      <c r="N62" s="539">
        <v>1</v>
      </c>
      <c r="O62" s="539">
        <v>2</v>
      </c>
      <c r="P62" s="539">
        <v>0.64</v>
      </c>
      <c r="Q62" s="557">
        <f t="shared" si="3"/>
        <v>1</v>
      </c>
      <c r="R62" s="538">
        <v>2</v>
      </c>
      <c r="S62" s="558">
        <f t="shared" si="8"/>
        <v>3</v>
      </c>
      <c r="T62" s="559">
        <f t="shared" si="9"/>
        <v>32.8125</v>
      </c>
      <c r="U62">
        <v>2450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2</v>
      </c>
      <c r="R63" s="538"/>
      <c r="S63" s="558">
        <f t="shared" si="8"/>
        <v>2</v>
      </c>
      <c r="T63" s="559">
        <f t="shared" si="9"/>
        <v>700</v>
      </c>
      <c r="U63">
        <v>2450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2450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2450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4</v>
      </c>
      <c r="R66" s="545"/>
      <c r="S66" s="573">
        <f t="shared" si="8"/>
        <v>4</v>
      </c>
      <c r="T66" s="574" t="str">
        <f t="shared" si="9"/>
        <v>-</v>
      </c>
      <c r="U66">
        <v>2450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280</v>
      </c>
      <c r="U67">
        <v>2450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2450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2450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1</v>
      </c>
      <c r="P70" s="539">
        <v>0.05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560</v>
      </c>
      <c r="U70">
        <v>2450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3</v>
      </c>
      <c r="R71" s="538"/>
      <c r="S71" s="558">
        <f t="shared" si="11"/>
        <v>3</v>
      </c>
      <c r="T71" s="559" t="str">
        <f t="shared" si="12"/>
        <v>-</v>
      </c>
      <c r="U71">
        <v>2450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3</v>
      </c>
      <c r="R72" s="538"/>
      <c r="S72" s="558">
        <f t="shared" si="11"/>
        <v>3</v>
      </c>
      <c r="T72" s="559">
        <f t="shared" si="12"/>
        <v>1050</v>
      </c>
      <c r="U72">
        <v>2450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2450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140</v>
      </c>
      <c r="U74">
        <v>2450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2450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2450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3</v>
      </c>
      <c r="P77" s="539">
        <v>0.15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186.666666666667</v>
      </c>
      <c r="U77">
        <v>2450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200</v>
      </c>
      <c r="U78">
        <v>2450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300</v>
      </c>
      <c r="U79">
        <v>2450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1</v>
      </c>
      <c r="P80" s="550">
        <v>0.05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420</v>
      </c>
      <c r="U80">
        <v>2450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5</v>
      </c>
      <c r="J11" s="511">
        <v>36</v>
      </c>
      <c r="K11" s="512">
        <f t="shared" si="0"/>
        <v>180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2</v>
      </c>
      <c r="J62" s="511">
        <v>36</v>
      </c>
      <c r="K62" s="512">
        <f t="shared" si="3"/>
        <v>72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7</v>
      </c>
      <c r="J81" s="524"/>
      <c r="K81" s="524">
        <f>SUM(K3:K80)</f>
        <v>252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74" sqref="U74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>
        <v>1</v>
      </c>
      <c r="P5" s="413">
        <v>1</v>
      </c>
      <c r="Q5" s="413">
        <v>1</v>
      </c>
      <c r="R5" s="413">
        <v>1</v>
      </c>
      <c r="S5" s="413">
        <v>0.27</v>
      </c>
      <c r="T5" s="427">
        <f t="shared" si="0"/>
        <v>7</v>
      </c>
      <c r="U5" s="82"/>
      <c r="V5" s="427">
        <f t="shared" si="1"/>
        <v>7</v>
      </c>
      <c r="W5" s="428">
        <f t="shared" si="2"/>
        <v>181.481481481481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8</v>
      </c>
      <c r="M6" s="62">
        <v>15</v>
      </c>
      <c r="N6" s="62"/>
      <c r="O6" s="413"/>
      <c r="P6" s="413">
        <v>1</v>
      </c>
      <c r="Q6" s="413">
        <v>1</v>
      </c>
      <c r="R6" s="413">
        <v>1</v>
      </c>
      <c r="S6" s="413">
        <v>0.12</v>
      </c>
      <c r="T6" s="427">
        <f t="shared" si="0"/>
        <v>8</v>
      </c>
      <c r="U6" s="82"/>
      <c r="V6" s="427">
        <f t="shared" si="1"/>
        <v>8</v>
      </c>
      <c r="W6" s="428">
        <f t="shared" si="2"/>
        <v>466.666666666667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3</v>
      </c>
      <c r="M7" s="65">
        <v>22</v>
      </c>
      <c r="N7" s="65"/>
      <c r="O7" s="415"/>
      <c r="P7" s="415">
        <v>3</v>
      </c>
      <c r="Q7" s="415">
        <v>4</v>
      </c>
      <c r="R7" s="415">
        <v>7</v>
      </c>
      <c r="S7" s="415">
        <v>0.46</v>
      </c>
      <c r="T7" s="429">
        <f t="shared" si="0"/>
        <v>3</v>
      </c>
      <c r="U7" s="84"/>
      <c r="V7" s="430">
        <f t="shared" si="1"/>
        <v>3</v>
      </c>
      <c r="W7" s="431">
        <f t="shared" si="2"/>
        <v>45.6521739130435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3</v>
      </c>
      <c r="M11" s="65">
        <v>5</v>
      </c>
      <c r="N11" s="65"/>
      <c r="O11" s="415">
        <v>2</v>
      </c>
      <c r="P11" s="415">
        <v>3</v>
      </c>
      <c r="Q11" s="415">
        <v>3</v>
      </c>
      <c r="R11" s="415">
        <v>3</v>
      </c>
      <c r="S11" s="415">
        <v>0.66</v>
      </c>
      <c r="T11" s="429">
        <f t="shared" si="0"/>
        <v>3</v>
      </c>
      <c r="U11" s="84"/>
      <c r="V11" s="430">
        <f t="shared" si="1"/>
        <v>3</v>
      </c>
      <c r="W11" s="431">
        <f t="shared" si="2"/>
        <v>31.8181818181818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>
        <v>2</v>
      </c>
      <c r="P14" s="413">
        <v>2</v>
      </c>
      <c r="Q14" s="413">
        <v>3</v>
      </c>
      <c r="R14" s="413">
        <v>3</v>
      </c>
      <c r="S14" s="413">
        <v>0.59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71.1864406779661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7</v>
      </c>
      <c r="M15" s="65">
        <v>31</v>
      </c>
      <c r="N15" s="65"/>
      <c r="O15" s="415"/>
      <c r="P15" s="415">
        <v>4</v>
      </c>
      <c r="Q15" s="415">
        <v>8</v>
      </c>
      <c r="R15" s="415">
        <v>8</v>
      </c>
      <c r="S15" s="415">
        <v>0.68</v>
      </c>
      <c r="T15" s="429">
        <f t="shared" si="0"/>
        <v>7</v>
      </c>
      <c r="U15" s="84"/>
      <c r="V15" s="430">
        <f t="shared" si="1"/>
        <v>7</v>
      </c>
      <c r="W15" s="431">
        <f t="shared" si="2"/>
        <v>72.0588235294118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13</v>
      </c>
      <c r="M16" s="67">
        <v>25</v>
      </c>
      <c r="N16" s="67"/>
      <c r="O16" s="417">
        <v>9</v>
      </c>
      <c r="P16" s="417">
        <v>25</v>
      </c>
      <c r="Q16" s="417">
        <v>41</v>
      </c>
      <c r="R16" s="417">
        <v>58</v>
      </c>
      <c r="S16" s="417">
        <v>5.44</v>
      </c>
      <c r="T16" s="432">
        <f t="shared" si="0"/>
        <v>13</v>
      </c>
      <c r="U16" s="68">
        <v>5</v>
      </c>
      <c r="V16" s="433">
        <f t="shared" si="1"/>
        <v>18</v>
      </c>
      <c r="W16" s="434">
        <f t="shared" si="2"/>
        <v>23.1617647058824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14</v>
      </c>
      <c r="M17" s="62">
        <v>52</v>
      </c>
      <c r="N17" s="62"/>
      <c r="O17" s="413">
        <v>6</v>
      </c>
      <c r="P17" s="413">
        <v>23</v>
      </c>
      <c r="Q17" s="413">
        <v>49</v>
      </c>
      <c r="R17" s="413">
        <v>72</v>
      </c>
      <c r="S17" s="413">
        <v>6.05</v>
      </c>
      <c r="T17" s="427">
        <f t="shared" si="0"/>
        <v>14</v>
      </c>
      <c r="U17" s="82">
        <v>5</v>
      </c>
      <c r="V17" s="427">
        <f t="shared" si="1"/>
        <v>19</v>
      </c>
      <c r="W17" s="428">
        <f t="shared" si="2"/>
        <v>21.9834710743802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16</v>
      </c>
      <c r="M18" s="65">
        <v>40</v>
      </c>
      <c r="N18" s="65"/>
      <c r="O18" s="415">
        <v>6</v>
      </c>
      <c r="P18" s="415">
        <v>16</v>
      </c>
      <c r="Q18" s="415">
        <v>29</v>
      </c>
      <c r="R18" s="415">
        <v>42</v>
      </c>
      <c r="S18" s="415">
        <v>4.04</v>
      </c>
      <c r="T18" s="429">
        <f t="shared" si="0"/>
        <v>16</v>
      </c>
      <c r="U18" s="84"/>
      <c r="V18" s="430">
        <f t="shared" si="1"/>
        <v>16</v>
      </c>
      <c r="W18" s="431">
        <f t="shared" si="2"/>
        <v>27.7227722772277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>
        <v>1</v>
      </c>
      <c r="P23" s="417">
        <v>3</v>
      </c>
      <c r="Q23" s="417">
        <v>8</v>
      </c>
      <c r="R23" s="417">
        <v>20</v>
      </c>
      <c r="S23" s="417">
        <v>0.95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44.2105263157895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20</v>
      </c>
      <c r="M24" s="62">
        <v>180</v>
      </c>
      <c r="N24" s="62"/>
      <c r="O24" s="413">
        <v>6</v>
      </c>
      <c r="P24" s="413">
        <v>14</v>
      </c>
      <c r="Q24" s="413">
        <v>36</v>
      </c>
      <c r="R24" s="413">
        <v>76</v>
      </c>
      <c r="S24" s="413">
        <v>4.32</v>
      </c>
      <c r="T24" s="427">
        <f t="shared" si="0"/>
        <v>20</v>
      </c>
      <c r="U24" s="82"/>
      <c r="V24" s="427">
        <f t="shared" si="3"/>
        <v>20</v>
      </c>
      <c r="W24" s="428">
        <f t="shared" si="4"/>
        <v>32.4074074074074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21</v>
      </c>
      <c r="M25" s="65">
        <v>2</v>
      </c>
      <c r="N25" s="65"/>
      <c r="O25" s="415">
        <v>5</v>
      </c>
      <c r="P25" s="415">
        <v>26</v>
      </c>
      <c r="Q25" s="415">
        <v>71</v>
      </c>
      <c r="R25" s="415">
        <v>143</v>
      </c>
      <c r="S25" s="415">
        <v>7.98</v>
      </c>
      <c r="T25" s="429">
        <f t="shared" si="0"/>
        <v>21</v>
      </c>
      <c r="U25" s="84"/>
      <c r="V25" s="430">
        <f t="shared" si="3"/>
        <v>21</v>
      </c>
      <c r="W25" s="431">
        <f t="shared" si="4"/>
        <v>18.4210526315789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>
        <v>1</v>
      </c>
      <c r="P26" s="420">
        <v>1</v>
      </c>
      <c r="Q26" s="420">
        <v>1</v>
      </c>
      <c r="R26" s="420">
        <v>1</v>
      </c>
      <c r="S26" s="417">
        <v>0.27</v>
      </c>
      <c r="T26" s="68">
        <f t="shared" si="0"/>
        <v>3</v>
      </c>
      <c r="U26" s="68"/>
      <c r="V26" s="436">
        <f t="shared" si="3"/>
        <v>3</v>
      </c>
      <c r="W26" s="434">
        <f t="shared" si="4"/>
        <v>77.7777777777778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>
        <v>1</v>
      </c>
      <c r="Q27" s="421">
        <v>1</v>
      </c>
      <c r="R27" s="421">
        <v>3</v>
      </c>
      <c r="S27" s="413">
        <v>0.15</v>
      </c>
      <c r="T27" s="82">
        <f t="shared" si="0"/>
        <v>2</v>
      </c>
      <c r="U27" s="82"/>
      <c r="V27" s="438">
        <f t="shared" si="3"/>
        <v>2</v>
      </c>
      <c r="W27" s="428">
        <f t="shared" si="4"/>
        <v>93.3333333333333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4</v>
      </c>
      <c r="U28" s="83"/>
      <c r="V28" s="440">
        <f t="shared" si="3"/>
        <v>4</v>
      </c>
      <c r="W28" s="441">
        <f t="shared" si="4"/>
        <v>200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</v>
      </c>
      <c r="U33" s="84"/>
      <c r="V33" s="443">
        <f t="shared" si="3"/>
        <v>2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3</v>
      </c>
      <c r="U37" s="84"/>
      <c r="V37" s="443">
        <f t="shared" si="3"/>
        <v>3</v>
      </c>
      <c r="W37" s="431">
        <f t="shared" si="4"/>
        <v>700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2</v>
      </c>
      <c r="U46" s="82"/>
      <c r="V46" s="438">
        <f t="shared" si="3"/>
        <v>2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3</v>
      </c>
      <c r="M47" s="79">
        <v>2</v>
      </c>
      <c r="N47" s="79"/>
      <c r="O47" s="422"/>
      <c r="P47" s="422">
        <v>1</v>
      </c>
      <c r="Q47" s="422">
        <v>2</v>
      </c>
      <c r="R47" s="422">
        <v>2</v>
      </c>
      <c r="S47" s="419">
        <v>0.17</v>
      </c>
      <c r="T47" s="82">
        <f t="shared" si="0"/>
        <v>3</v>
      </c>
      <c r="U47" s="82"/>
      <c r="V47" s="438">
        <f t="shared" si="3"/>
        <v>3</v>
      </c>
      <c r="W47" s="428">
        <f t="shared" si="4"/>
        <v>123.529411764706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>
        <v>1</v>
      </c>
      <c r="P51" s="422">
        <v>1</v>
      </c>
      <c r="Q51" s="422">
        <v>1</v>
      </c>
      <c r="R51" s="422">
        <v>2</v>
      </c>
      <c r="S51" s="419">
        <v>0.29</v>
      </c>
      <c r="T51" s="82">
        <f t="shared" si="0"/>
        <v>4</v>
      </c>
      <c r="U51" s="82"/>
      <c r="V51" s="438">
        <f t="shared" si="3"/>
        <v>4</v>
      </c>
      <c r="W51" s="428">
        <f t="shared" si="4"/>
        <v>96.551724137931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3</v>
      </c>
      <c r="M52" s="65">
        <v>2</v>
      </c>
      <c r="N52" s="65"/>
      <c r="O52" s="423">
        <v>1</v>
      </c>
      <c r="P52" s="423">
        <v>3</v>
      </c>
      <c r="Q52" s="423">
        <v>3</v>
      </c>
      <c r="R52" s="423">
        <v>3</v>
      </c>
      <c r="S52" s="415">
        <v>0.51</v>
      </c>
      <c r="T52" s="84">
        <f t="shared" si="0"/>
        <v>3</v>
      </c>
      <c r="U52" s="84"/>
      <c r="V52" s="443">
        <f t="shared" si="3"/>
        <v>3</v>
      </c>
      <c r="W52" s="431">
        <f t="shared" si="4"/>
        <v>41.1764705882353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87.5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3</v>
      </c>
      <c r="Q63" s="415">
        <v>3</v>
      </c>
      <c r="R63" s="415">
        <v>3</v>
      </c>
      <c r="S63" s="415">
        <v>0.36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175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5</v>
      </c>
      <c r="S65" s="413">
        <v>0.32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>
        <v>1</v>
      </c>
      <c r="P68" s="421">
        <v>3</v>
      </c>
      <c r="Q68" s="421">
        <v>3</v>
      </c>
      <c r="R68" s="421">
        <v>3</v>
      </c>
      <c r="S68" s="413">
        <v>0.51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41.1764705882353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4</v>
      </c>
      <c r="M69" s="65">
        <v>5</v>
      </c>
      <c r="N69" s="65"/>
      <c r="O69" s="423">
        <v>2</v>
      </c>
      <c r="P69" s="423">
        <v>5</v>
      </c>
      <c r="Q69" s="423">
        <v>5</v>
      </c>
      <c r="R69" s="423">
        <v>6</v>
      </c>
      <c r="S69" s="415">
        <v>0.92</v>
      </c>
      <c r="T69" s="84">
        <f t="shared" si="11"/>
        <v>4</v>
      </c>
      <c r="U69" s="84"/>
      <c r="V69" s="65">
        <f t="shared" si="5"/>
        <v>4</v>
      </c>
      <c r="W69" s="431">
        <f t="shared" si="6"/>
        <v>30.4347826086956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>
        <v>1</v>
      </c>
      <c r="P71" s="413">
        <v>1</v>
      </c>
      <c r="Q71" s="413">
        <v>1</v>
      </c>
      <c r="R71" s="413">
        <v>2</v>
      </c>
      <c r="S71" s="413">
        <v>0.29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168.965517241379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3</v>
      </c>
      <c r="M73" s="62">
        <v>14</v>
      </c>
      <c r="N73" s="62"/>
      <c r="O73" s="413">
        <v>2</v>
      </c>
      <c r="P73" s="413">
        <v>5</v>
      </c>
      <c r="Q73" s="413">
        <v>7</v>
      </c>
      <c r="R73" s="413">
        <v>9</v>
      </c>
      <c r="S73" s="413">
        <v>1.04</v>
      </c>
      <c r="T73" s="427">
        <f t="shared" si="11"/>
        <v>3</v>
      </c>
      <c r="U73" s="82">
        <v>3</v>
      </c>
      <c r="V73" s="427">
        <f t="shared" si="5"/>
        <v>6</v>
      </c>
      <c r="W73" s="428">
        <f t="shared" si="6"/>
        <v>40.3846153846154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11</v>
      </c>
      <c r="M74" s="65">
        <v>7</v>
      </c>
      <c r="N74" s="65"/>
      <c r="O74" s="415"/>
      <c r="P74" s="415">
        <v>8</v>
      </c>
      <c r="Q74" s="415">
        <v>14</v>
      </c>
      <c r="R74" s="415">
        <v>15</v>
      </c>
      <c r="S74" s="415">
        <v>1.28</v>
      </c>
      <c r="T74" s="429">
        <f t="shared" si="11"/>
        <v>11</v>
      </c>
      <c r="U74" s="84"/>
      <c r="V74" s="430">
        <f t="shared" si="5"/>
        <v>11</v>
      </c>
      <c r="W74" s="431">
        <f t="shared" si="6"/>
        <v>60.15625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72.4137931034483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/>
      <c r="P84" s="457">
        <v>2</v>
      </c>
      <c r="Q84" s="457">
        <v>4</v>
      </c>
      <c r="R84" s="457">
        <v>8</v>
      </c>
      <c r="S84" s="457">
        <v>0.4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52.5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>
        <v>4</v>
      </c>
      <c r="Q85" s="458">
        <v>12</v>
      </c>
      <c r="R85" s="458">
        <v>26</v>
      </c>
      <c r="S85" s="458">
        <v>1.1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11</v>
      </c>
      <c r="Q86" s="460">
        <v>19</v>
      </c>
      <c r="R86" s="460">
        <v>31</v>
      </c>
      <c r="S86" s="460">
        <v>1.92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>
        <v>1</v>
      </c>
      <c r="M87" s="67"/>
      <c r="N87" s="67"/>
      <c r="O87" s="456">
        <v>5</v>
      </c>
      <c r="P87" s="456">
        <v>15</v>
      </c>
      <c r="Q87" s="456">
        <v>19</v>
      </c>
      <c r="R87" s="456">
        <v>32</v>
      </c>
      <c r="S87" s="456">
        <v>3.31</v>
      </c>
      <c r="T87" s="432">
        <f t="shared" si="11"/>
        <v>1</v>
      </c>
      <c r="U87" s="68"/>
      <c r="V87" s="433">
        <f t="shared" si="5"/>
        <v>1</v>
      </c>
      <c r="W87" s="434">
        <f t="shared" ref="W87:W95" si="12">IF(S87&gt;0,V87/S87*7,"-")</f>
        <v>2.11480362537764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13</v>
      </c>
      <c r="M88" s="62">
        <v>90</v>
      </c>
      <c r="N88" s="62"/>
      <c r="O88" s="457">
        <v>3</v>
      </c>
      <c r="P88" s="457">
        <v>19</v>
      </c>
      <c r="Q88" s="457">
        <v>37</v>
      </c>
      <c r="R88" s="457">
        <v>64</v>
      </c>
      <c r="S88" s="457">
        <v>4.07</v>
      </c>
      <c r="T88" s="427">
        <f t="shared" si="11"/>
        <v>13</v>
      </c>
      <c r="U88" s="82"/>
      <c r="V88" s="427">
        <f t="shared" ref="V88:V95" si="13">T88+U88</f>
        <v>13</v>
      </c>
      <c r="W88" s="428">
        <f t="shared" si="12"/>
        <v>22.3587223587224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11</v>
      </c>
      <c r="M89" s="65">
        <v>122</v>
      </c>
      <c r="N89" s="65"/>
      <c r="O89" s="460">
        <v>3</v>
      </c>
      <c r="P89" s="460">
        <v>12</v>
      </c>
      <c r="Q89" s="460">
        <v>22</v>
      </c>
      <c r="R89" s="460">
        <v>42</v>
      </c>
      <c r="S89" s="460">
        <v>2.71</v>
      </c>
      <c r="T89" s="429">
        <f t="shared" si="11"/>
        <v>11</v>
      </c>
      <c r="U89" s="84"/>
      <c r="V89" s="430">
        <f t="shared" si="13"/>
        <v>11</v>
      </c>
      <c r="W89" s="431">
        <f t="shared" si="12"/>
        <v>28.4132841328413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3</v>
      </c>
      <c r="P96" s="423">
        <v>7</v>
      </c>
      <c r="Q96" s="423">
        <v>8</v>
      </c>
      <c r="R96" s="423">
        <v>8</v>
      </c>
      <c r="S96" s="415">
        <v>1.34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0</v>
      </c>
      <c r="U98" s="82"/>
      <c r="V98" s="427">
        <f t="shared" si="14"/>
        <v>0</v>
      </c>
      <c r="W98" s="428">
        <f t="shared" si="15"/>
        <v>0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13</v>
      </c>
      <c r="U107" s="82"/>
      <c r="V107" s="427">
        <f t="shared" si="14"/>
        <v>13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>
        <v>1</v>
      </c>
      <c r="S110" s="413">
        <v>0.02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>
        <v>1</v>
      </c>
      <c r="Q113" s="421">
        <v>5</v>
      </c>
      <c r="R113" s="421">
        <v>5</v>
      </c>
      <c r="S113" s="413">
        <v>0.32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3</v>
      </c>
      <c r="S115" s="417">
        <v>0.15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350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175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3</v>
      </c>
      <c r="M145" s="62">
        <v>3</v>
      </c>
      <c r="N145" s="62"/>
      <c r="O145" s="413">
        <v>1</v>
      </c>
      <c r="P145" s="413">
        <v>2</v>
      </c>
      <c r="Q145" s="413">
        <v>2</v>
      </c>
      <c r="R145" s="413">
        <v>2</v>
      </c>
      <c r="S145" s="413">
        <v>0.39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53.8461538461538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200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2</v>
      </c>
      <c r="U165" s="82"/>
      <c r="V165" s="427">
        <f t="shared" si="19"/>
        <v>2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560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>
        <v>1</v>
      </c>
      <c r="P172" s="413">
        <v>1</v>
      </c>
      <c r="Q172" s="413">
        <v>1</v>
      </c>
      <c r="R172" s="413">
        <v>1</v>
      </c>
      <c r="S172" s="413">
        <v>0.27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25.9259259259259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280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>
        <v>2</v>
      </c>
      <c r="P190" s="470">
        <v>4</v>
      </c>
      <c r="Q190" s="470">
        <v>5</v>
      </c>
      <c r="R190" s="470">
        <v>5</v>
      </c>
      <c r="S190" s="471">
        <v>0.83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25.3012048192771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5</v>
      </c>
      <c r="U191" s="472"/>
      <c r="V191" s="474">
        <f t="shared" si="19"/>
        <v>5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4</v>
      </c>
      <c r="U192" s="472"/>
      <c r="V192" s="474">
        <f t="shared" si="19"/>
        <v>4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5</v>
      </c>
      <c r="M17" s="100">
        <f t="shared" si="0"/>
        <v>53.5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3</v>
      </c>
      <c r="M73" s="100">
        <f t="shared" si="5"/>
        <v>57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13</v>
      </c>
      <c r="M193" s="283">
        <f>SUM(M4:M192)</f>
        <v>164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2</v>
      </c>
      <c r="Q7" s="43">
        <v>0.24</v>
      </c>
      <c r="R7" s="44">
        <f t="shared" si="0"/>
        <v>24</v>
      </c>
      <c r="S7" s="45"/>
      <c r="T7" s="45">
        <f t="shared" si="1"/>
        <v>24</v>
      </c>
      <c r="U7" s="33">
        <f t="shared" si="2"/>
        <v>700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9</v>
      </c>
      <c r="K11" s="320"/>
      <c r="L11" s="320"/>
      <c r="M11" s="320"/>
      <c r="N11" s="320">
        <v>2</v>
      </c>
      <c r="O11" s="320">
        <v>6</v>
      </c>
      <c r="P11" s="320">
        <v>10</v>
      </c>
      <c r="Q11" s="330">
        <v>0.51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123.529411764706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2</v>
      </c>
      <c r="O14" s="33">
        <v>4</v>
      </c>
      <c r="P14" s="33">
        <v>5</v>
      </c>
      <c r="Q14" s="43">
        <v>0.36</v>
      </c>
      <c r="R14" s="44">
        <f t="shared" si="0"/>
        <v>2</v>
      </c>
      <c r="S14" s="45"/>
      <c r="T14" s="45">
        <f t="shared" si="1"/>
        <v>2</v>
      </c>
      <c r="U14" s="33">
        <f t="shared" si="2"/>
        <v>38.8888888888889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11</v>
      </c>
      <c r="S18" s="45"/>
      <c r="T18" s="45">
        <f t="shared" si="1"/>
        <v>11</v>
      </c>
      <c r="U18" s="33">
        <f t="shared" si="2"/>
        <v>167.391304347826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>
        <v>1</v>
      </c>
      <c r="N20" s="33">
        <v>1</v>
      </c>
      <c r="O20" s="33">
        <v>4</v>
      </c>
      <c r="P20" s="33">
        <v>4</v>
      </c>
      <c r="Q20" s="43">
        <v>0.42</v>
      </c>
      <c r="R20" s="44">
        <f t="shared" si="0"/>
        <v>34</v>
      </c>
      <c r="S20" s="45"/>
      <c r="T20" s="45">
        <f t="shared" si="1"/>
        <v>34</v>
      </c>
      <c r="U20" s="33">
        <f t="shared" si="2"/>
        <v>566.666666666667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2</v>
      </c>
      <c r="P21" s="33">
        <v>3</v>
      </c>
      <c r="Q21" s="43">
        <v>0.19</v>
      </c>
      <c r="R21" s="44">
        <f t="shared" si="0"/>
        <v>25</v>
      </c>
      <c r="S21" s="45"/>
      <c r="T21" s="45">
        <f t="shared" si="1"/>
        <v>25</v>
      </c>
      <c r="U21" s="33">
        <f t="shared" si="2"/>
        <v>921.052631578947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>
        <v>2</v>
      </c>
      <c r="N22" s="36">
        <v>2</v>
      </c>
      <c r="O22" s="36">
        <v>3</v>
      </c>
      <c r="P22" s="36">
        <v>3</v>
      </c>
      <c r="Q22" s="327">
        <v>0.59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296.610169491525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4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 t="shared" si="0"/>
        <v>4</v>
      </c>
      <c r="S27" s="45"/>
      <c r="T27" s="45">
        <f t="shared" si="3"/>
        <v>4</v>
      </c>
      <c r="U27" s="33">
        <f t="shared" si="4"/>
        <v>1400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>
        <v>1</v>
      </c>
      <c r="N39" s="33">
        <v>2</v>
      </c>
      <c r="O39" s="33">
        <v>3</v>
      </c>
      <c r="P39" s="33">
        <v>3</v>
      </c>
      <c r="Q39" s="43">
        <v>0.44</v>
      </c>
      <c r="R39" s="44">
        <f t="shared" si="5"/>
        <v>14</v>
      </c>
      <c r="S39" s="45"/>
      <c r="T39" s="45">
        <f t="shared" si="3"/>
        <v>14</v>
      </c>
      <c r="U39" s="33">
        <f t="shared" si="4"/>
        <v>222.727272727273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>
        <v>1</v>
      </c>
      <c r="N47" s="33">
        <v>1</v>
      </c>
      <c r="O47" s="33">
        <v>1</v>
      </c>
      <c r="P47" s="33">
        <v>1</v>
      </c>
      <c r="Q47" s="43">
        <v>0.27</v>
      </c>
      <c r="R47" s="44">
        <f t="shared" si="5"/>
        <v>39</v>
      </c>
      <c r="S47" s="45"/>
      <c r="T47" s="45">
        <f t="shared" si="3"/>
        <v>39</v>
      </c>
      <c r="U47" s="33">
        <f t="shared" si="4"/>
        <v>1011.11111111111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>
        <v>1</v>
      </c>
      <c r="N53" s="39">
        <v>1</v>
      </c>
      <c r="O53" s="39">
        <v>1</v>
      </c>
      <c r="P53" s="39">
        <v>2</v>
      </c>
      <c r="Q53" s="48">
        <v>0.29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42</v>
      </c>
      <c r="K59" s="326"/>
      <c r="L59" s="326"/>
      <c r="M59" s="326">
        <v>1</v>
      </c>
      <c r="N59" s="326">
        <v>2</v>
      </c>
      <c r="O59" s="326">
        <v>4</v>
      </c>
      <c r="P59" s="326">
        <v>7</v>
      </c>
      <c r="Q59" s="339">
        <v>0.54</v>
      </c>
      <c r="R59" s="340">
        <f t="shared" si="5"/>
        <v>42</v>
      </c>
      <c r="S59" s="341"/>
      <c r="T59" s="341">
        <f t="shared" si="6"/>
        <v>42</v>
      </c>
      <c r="U59" s="326">
        <f t="shared" si="7"/>
        <v>544.444444444444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4</v>
      </c>
      <c r="P60" s="320">
        <v>12</v>
      </c>
      <c r="Q60" s="330">
        <v>0.4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2</v>
      </c>
      <c r="P61" s="33">
        <v>3</v>
      </c>
      <c r="Q61" s="43">
        <v>0.19</v>
      </c>
      <c r="R61" s="44">
        <f t="shared" si="5"/>
        <v>27</v>
      </c>
      <c r="S61" s="45"/>
      <c r="T61" s="45">
        <f t="shared" si="6"/>
        <v>27</v>
      </c>
      <c r="U61" s="33">
        <f t="shared" si="7"/>
        <v>994.736842105263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7</v>
      </c>
      <c r="Q64" s="43">
        <v>0.18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1477.77777777778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>
        <v>1</v>
      </c>
      <c r="N65" s="39">
        <v>2</v>
      </c>
      <c r="O65" s="39">
        <v>6</v>
      </c>
      <c r="P65" s="39">
        <v>10</v>
      </c>
      <c r="Q65" s="48">
        <v>0.66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243.939393939394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4</v>
      </c>
      <c r="Q66" s="330">
        <v>0.06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117</v>
      </c>
      <c r="K69" s="33"/>
      <c r="L69" s="33"/>
      <c r="M69" s="33">
        <v>2</v>
      </c>
      <c r="N69" s="33">
        <v>5</v>
      </c>
      <c r="O69" s="33">
        <v>7</v>
      </c>
      <c r="P69" s="33">
        <v>10</v>
      </c>
      <c r="Q69" s="43">
        <v>1.05</v>
      </c>
      <c r="R69" s="44">
        <f t="shared" si="8"/>
        <v>117</v>
      </c>
      <c r="S69" s="45"/>
      <c r="T69" s="45">
        <f t="shared" si="6"/>
        <v>117</v>
      </c>
      <c r="U69" s="33">
        <f t="shared" si="7"/>
        <v>780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72</v>
      </c>
      <c r="K70" s="33"/>
      <c r="L70" s="33"/>
      <c r="M70" s="33">
        <v>1</v>
      </c>
      <c r="N70" s="33">
        <v>1</v>
      </c>
      <c r="O70" s="33">
        <v>7</v>
      </c>
      <c r="P70" s="33">
        <v>9</v>
      </c>
      <c r="Q70" s="43">
        <v>0.6</v>
      </c>
      <c r="R70" s="44">
        <f t="shared" si="8"/>
        <v>72</v>
      </c>
      <c r="S70" s="45"/>
      <c r="T70" s="45">
        <f t="shared" si="6"/>
        <v>72</v>
      </c>
      <c r="U70" s="33">
        <f t="shared" si="7"/>
        <v>840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15</v>
      </c>
      <c r="Q71" s="48">
        <v>0.3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1</v>
      </c>
      <c r="P74" s="33">
        <v>3</v>
      </c>
      <c r="Q74" s="43">
        <v>0.15</v>
      </c>
      <c r="R74" s="44">
        <f t="shared" si="8"/>
        <v>4</v>
      </c>
      <c r="S74" s="45"/>
      <c r="T74" s="45">
        <f t="shared" si="6"/>
        <v>4</v>
      </c>
      <c r="U74" s="33">
        <f t="shared" si="7"/>
        <v>186.666666666667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5</v>
      </c>
      <c r="P102" s="326">
        <v>9</v>
      </c>
      <c r="Q102" s="339">
        <v>0.31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4561.29032258064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2</v>
      </c>
      <c r="Q104" s="43">
        <v>0.14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400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94</v>
      </c>
      <c r="K114" s="33">
        <v>144</v>
      </c>
      <c r="L114" s="33"/>
      <c r="M114" s="33">
        <v>2</v>
      </c>
      <c r="N114" s="33">
        <v>2</v>
      </c>
      <c r="O114" s="33">
        <v>2</v>
      </c>
      <c r="P114" s="33">
        <v>2</v>
      </c>
      <c r="Q114" s="43">
        <v>0.54</v>
      </c>
      <c r="R114" s="44">
        <f>IF($A$1="补货",IF(V114="FBA",I114,J114)+K114+L114,IF(V114="FBA",I114,J114))</f>
        <v>238</v>
      </c>
      <c r="S114" s="45"/>
      <c r="T114" s="45">
        <f t="shared" si="6"/>
        <v>238</v>
      </c>
      <c r="U114" s="33">
        <f t="shared" si="7"/>
        <v>3085.18518518518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1</v>
      </c>
      <c r="K125" s="33">
        <v>50</v>
      </c>
      <c r="L125" s="33"/>
      <c r="M125" s="33">
        <v>2</v>
      </c>
      <c r="N125" s="33">
        <v>4</v>
      </c>
      <c r="O125" s="33">
        <v>8</v>
      </c>
      <c r="P125" s="33">
        <v>12</v>
      </c>
      <c r="Q125" s="43">
        <v>1.05</v>
      </c>
      <c r="R125" s="44">
        <f t="shared" si="9"/>
        <v>51</v>
      </c>
      <c r="S125" s="45"/>
      <c r="T125" s="45">
        <f t="shared" si="10"/>
        <v>51</v>
      </c>
      <c r="U125" s="33">
        <f t="shared" si="11"/>
        <v>340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3</v>
      </c>
      <c r="O126" s="33">
        <v>5</v>
      </c>
      <c r="P126" s="33">
        <v>7</v>
      </c>
      <c r="Q126" s="43">
        <v>0.49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1314.28571428571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/>
      <c r="O127" s="33">
        <v>2</v>
      </c>
      <c r="P127" s="33">
        <v>7</v>
      </c>
      <c r="Q127" s="43">
        <v>0.18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1944.44444444444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>
        <v>1</v>
      </c>
      <c r="N129" s="320">
        <v>2</v>
      </c>
      <c r="O129" s="320">
        <v>2</v>
      </c>
      <c r="P129" s="320">
        <v>4</v>
      </c>
      <c r="Q129" s="330">
        <v>0.42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1533.33333333333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5</v>
      </c>
      <c r="Q133" s="43">
        <v>0.29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2075.86206896552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>
        <v>1</v>
      </c>
      <c r="N134" s="33">
        <v>1</v>
      </c>
      <c r="O134" s="33">
        <v>2</v>
      </c>
      <c r="P134" s="33">
        <v>2</v>
      </c>
      <c r="Q134" s="43">
        <v>0.32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1028.125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2</v>
      </c>
      <c r="Q136" s="48">
        <v>0.14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3050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18</v>
      </c>
      <c r="J153" s="325"/>
      <c r="K153" s="326">
        <v>45</v>
      </c>
      <c r="L153" s="326"/>
      <c r="M153" s="326">
        <v>3</v>
      </c>
      <c r="N153" s="326">
        <v>14</v>
      </c>
      <c r="O153" s="326">
        <v>25</v>
      </c>
      <c r="P153" s="326">
        <v>40</v>
      </c>
      <c r="Q153" s="339">
        <v>2.93</v>
      </c>
      <c r="R153" s="340">
        <f t="shared" si="12"/>
        <v>63</v>
      </c>
      <c r="S153" s="341"/>
      <c r="T153" s="341">
        <f t="shared" si="10"/>
        <v>63</v>
      </c>
      <c r="U153" s="326">
        <f t="shared" si="11"/>
        <v>150.511945392491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7</v>
      </c>
      <c r="P169" s="320">
        <v>11</v>
      </c>
      <c r="Q169" s="330">
        <v>0.49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357.142857142857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>
        <v>2</v>
      </c>
      <c r="N170" s="33">
        <v>4</v>
      </c>
      <c r="O170" s="33">
        <v>16</v>
      </c>
      <c r="P170" s="33">
        <v>22</v>
      </c>
      <c r="Q170" s="43">
        <v>1.48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14.1891891891892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16</v>
      </c>
      <c r="J171" s="32"/>
      <c r="K171" s="33">
        <v>86</v>
      </c>
      <c r="L171" s="33"/>
      <c r="M171" s="33">
        <v>1</v>
      </c>
      <c r="N171" s="33">
        <v>6</v>
      </c>
      <c r="O171" s="33">
        <v>11</v>
      </c>
      <c r="P171" s="33">
        <v>18</v>
      </c>
      <c r="Q171" s="43">
        <v>1.23</v>
      </c>
      <c r="R171" s="44">
        <f>IF($A$1="补货",IF(V171="FBA",I171,J171)+K171+L171,IF(V171="FBA",I171,J171))</f>
        <v>102</v>
      </c>
      <c r="S171" s="45"/>
      <c r="T171" s="45">
        <f t="shared" si="10"/>
        <v>102</v>
      </c>
      <c r="U171" s="33">
        <f t="shared" si="11"/>
        <v>580.487804878049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>
        <v>4</v>
      </c>
      <c r="N172" s="39">
        <v>14</v>
      </c>
      <c r="O172" s="39">
        <v>18</v>
      </c>
      <c r="P172" s="39">
        <v>26</v>
      </c>
      <c r="Q172" s="48">
        <v>2.61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498.850574712644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>
        <v>7</v>
      </c>
      <c r="O173" s="320">
        <v>22</v>
      </c>
      <c r="P173" s="320">
        <v>30</v>
      </c>
      <c r="Q173" s="330">
        <v>1.73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4.04624277456647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37</v>
      </c>
      <c r="J174" s="32"/>
      <c r="K174" s="33"/>
      <c r="L174" s="33"/>
      <c r="M174" s="33">
        <v>1</v>
      </c>
      <c r="N174" s="33">
        <v>10</v>
      </c>
      <c r="O174" s="33">
        <v>15</v>
      </c>
      <c r="P174" s="33">
        <v>19</v>
      </c>
      <c r="Q174" s="43">
        <v>2.02</v>
      </c>
      <c r="R174" s="44">
        <f t="shared" si="13"/>
        <v>37</v>
      </c>
      <c r="S174" s="45"/>
      <c r="T174" s="45">
        <f t="shared" si="14"/>
        <v>37</v>
      </c>
      <c r="U174" s="33">
        <f t="shared" si="15"/>
        <v>128.217821782178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35</v>
      </c>
      <c r="J175" s="32"/>
      <c r="K175" s="33">
        <v>115</v>
      </c>
      <c r="L175" s="33"/>
      <c r="M175" s="33">
        <v>5</v>
      </c>
      <c r="N175" s="33">
        <v>24</v>
      </c>
      <c r="O175" s="33">
        <v>49</v>
      </c>
      <c r="P175" s="33">
        <v>72</v>
      </c>
      <c r="Q175" s="43">
        <v>6.32</v>
      </c>
      <c r="R175" s="44">
        <f t="shared" si="13"/>
        <v>150</v>
      </c>
      <c r="S175" s="45"/>
      <c r="T175" s="45">
        <f t="shared" si="14"/>
        <v>150</v>
      </c>
      <c r="U175" s="33">
        <f t="shared" si="15"/>
        <v>166.139240506329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38</v>
      </c>
      <c r="J176" s="32"/>
      <c r="K176" s="33">
        <v>55</v>
      </c>
      <c r="L176" s="33"/>
      <c r="M176" s="33">
        <v>3</v>
      </c>
      <c r="N176" s="33">
        <v>7</v>
      </c>
      <c r="O176" s="33">
        <v>14</v>
      </c>
      <c r="P176" s="33">
        <v>20</v>
      </c>
      <c r="Q176" s="43">
        <v>2.09</v>
      </c>
      <c r="R176" s="44">
        <f t="shared" si="13"/>
        <v>93</v>
      </c>
      <c r="S176" s="45"/>
      <c r="T176" s="45">
        <f t="shared" si="14"/>
        <v>93</v>
      </c>
      <c r="U176" s="33">
        <f t="shared" si="15"/>
        <v>311.483253588517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13</v>
      </c>
      <c r="J177" s="32"/>
      <c r="K177" s="33"/>
      <c r="L177" s="33"/>
      <c r="M177" s="33">
        <v>3</v>
      </c>
      <c r="N177" s="33">
        <v>7</v>
      </c>
      <c r="O177" s="33">
        <v>12</v>
      </c>
      <c r="P177" s="33">
        <v>24</v>
      </c>
      <c r="Q177" s="43">
        <v>1.73</v>
      </c>
      <c r="R177" s="44">
        <f t="shared" si="13"/>
        <v>13</v>
      </c>
      <c r="S177" s="45"/>
      <c r="T177" s="45">
        <f t="shared" si="14"/>
        <v>13</v>
      </c>
      <c r="U177" s="33">
        <f t="shared" si="15"/>
        <v>52.6011560693642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19</v>
      </c>
      <c r="K178" s="36">
        <v>30</v>
      </c>
      <c r="L178" s="36"/>
      <c r="M178" s="36">
        <v>2</v>
      </c>
      <c r="N178" s="36">
        <v>8</v>
      </c>
      <c r="O178" s="36">
        <v>11</v>
      </c>
      <c r="P178" s="36">
        <v>11</v>
      </c>
      <c r="Q178" s="327">
        <v>1.42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241.549295774648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5</v>
      </c>
      <c r="O179" s="33">
        <v>14</v>
      </c>
      <c r="P179" s="33">
        <v>18</v>
      </c>
      <c r="Q179" s="382">
        <v>1.12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0.62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45.1612903225806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>
        <v>1</v>
      </c>
      <c r="N224" s="36">
        <v>2</v>
      </c>
      <c r="O224" s="36">
        <v>2</v>
      </c>
      <c r="P224" s="36">
        <v>2</v>
      </c>
      <c r="Q224" s="327">
        <v>0.39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233.333333333333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2022-04-08T01:05:04Z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